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250" yWindow="300" windowWidth="19320" windowHeight="9480"/>
  </bookViews>
  <sheets>
    <sheet name="Закон" sheetId="10" r:id="rId1"/>
  </sheets>
  <definedNames>
    <definedName name="_xlnm._FilterDatabase" localSheetId="0" hidden="1">Закон!$A$9:$E$304</definedName>
    <definedName name="_xlnm.Print_Titles" localSheetId="0">Закон!$9:$9</definedName>
    <definedName name="_xlnm.Print_Area" localSheetId="0">Закон!$A$1:$E$304</definedName>
  </definedNames>
  <calcPr calcId="145621"/>
</workbook>
</file>

<file path=xl/calcChain.xml><?xml version="1.0" encoding="utf-8"?>
<calcChain xmlns="http://schemas.openxmlformats.org/spreadsheetml/2006/main">
  <c r="E264" i="10" l="1"/>
  <c r="D209" i="10"/>
  <c r="C209" i="10"/>
  <c r="E205" i="10"/>
  <c r="D203" i="10"/>
  <c r="C203" i="10"/>
  <c r="E196" i="10"/>
  <c r="D195" i="10"/>
  <c r="E192" i="10"/>
  <c r="D191" i="10"/>
  <c r="E190" i="10"/>
  <c r="D189" i="10"/>
  <c r="E188" i="10"/>
  <c r="E184" i="10"/>
  <c r="D183" i="10"/>
  <c r="E133" i="10" l="1"/>
  <c r="C132" i="10"/>
  <c r="D130" i="10"/>
  <c r="C130" i="10"/>
  <c r="E129" i="10"/>
  <c r="D128" i="10"/>
  <c r="D102" i="10"/>
  <c r="E103" i="10"/>
  <c r="D92" i="10"/>
  <c r="E93" i="10"/>
  <c r="E84" i="10"/>
  <c r="D83" i="10"/>
  <c r="D79" i="10"/>
  <c r="E80" i="10"/>
  <c r="D73" i="10"/>
  <c r="E74" i="10"/>
  <c r="E68" i="10"/>
  <c r="D67" i="10"/>
  <c r="E66" i="10"/>
  <c r="D65" i="10"/>
  <c r="E64" i="10"/>
  <c r="D63" i="10"/>
  <c r="E58" i="10"/>
  <c r="D57" i="10"/>
  <c r="E54" i="10"/>
  <c r="D53" i="10"/>
  <c r="C29" i="10" l="1"/>
  <c r="E27" i="10"/>
  <c r="D26" i="10"/>
  <c r="C26" i="10"/>
  <c r="E25" i="10"/>
  <c r="C24" i="10"/>
  <c r="D18" i="10"/>
  <c r="E17" i="10"/>
  <c r="C16" i="10"/>
  <c r="E26" i="10" l="1"/>
  <c r="D214" i="10"/>
  <c r="D213" i="10" s="1"/>
  <c r="D212" i="10" s="1"/>
  <c r="D299" i="10"/>
  <c r="D224" i="10"/>
  <c r="E204" i="10"/>
  <c r="C195" i="10"/>
  <c r="E195" i="10" s="1"/>
  <c r="E194" i="10"/>
  <c r="D193" i="10"/>
  <c r="C193" i="10"/>
  <c r="C191" i="10"/>
  <c r="E191" i="10" s="1"/>
  <c r="C189" i="10"/>
  <c r="C183" i="10"/>
  <c r="E183" i="10" s="1"/>
  <c r="E182" i="10"/>
  <c r="D181" i="10"/>
  <c r="C181" i="10"/>
  <c r="E180" i="10"/>
  <c r="E167" i="10"/>
  <c r="D166" i="10"/>
  <c r="C166" i="10"/>
  <c r="E165" i="10"/>
  <c r="D164" i="10"/>
  <c r="C164" i="10"/>
  <c r="E163" i="10"/>
  <c r="D162" i="10"/>
  <c r="C162" i="10"/>
  <c r="D132" i="10"/>
  <c r="E132" i="10" s="1"/>
  <c r="E131" i="10"/>
  <c r="C128" i="10"/>
  <c r="E128" i="10" s="1"/>
  <c r="E124" i="10"/>
  <c r="E123" i="10"/>
  <c r="D122" i="10"/>
  <c r="C122" i="10"/>
  <c r="E120" i="10"/>
  <c r="E119" i="10"/>
  <c r="D118" i="10"/>
  <c r="C118" i="10"/>
  <c r="E107" i="10"/>
  <c r="D106" i="10"/>
  <c r="C106" i="10"/>
  <c r="E105" i="10"/>
  <c r="D104" i="10"/>
  <c r="C104" i="10"/>
  <c r="C102" i="10"/>
  <c r="E102" i="10" s="1"/>
  <c r="E101" i="10"/>
  <c r="D100" i="10"/>
  <c r="C100" i="10"/>
  <c r="C92" i="10"/>
  <c r="E92" i="10" s="1"/>
  <c r="E91" i="10"/>
  <c r="D90" i="10"/>
  <c r="C90" i="10"/>
  <c r="E89" i="10"/>
  <c r="D88" i="10"/>
  <c r="C88" i="10"/>
  <c r="C83" i="10"/>
  <c r="E83" i="10" s="1"/>
  <c r="E82" i="10"/>
  <c r="D81" i="10"/>
  <c r="C81" i="10"/>
  <c r="C79" i="10"/>
  <c r="E79" i="10" s="1"/>
  <c r="E78" i="10"/>
  <c r="D77" i="10"/>
  <c r="C77" i="10"/>
  <c r="C75" i="10"/>
  <c r="C73" i="10"/>
  <c r="E73" i="10" s="1"/>
  <c r="E70" i="10"/>
  <c r="D69" i="10"/>
  <c r="C69" i="10"/>
  <c r="C67" i="10"/>
  <c r="E67" i="10" s="1"/>
  <c r="C65" i="10"/>
  <c r="E65" i="10" s="1"/>
  <c r="C63" i="10"/>
  <c r="E63" i="10" s="1"/>
  <c r="E62" i="10"/>
  <c r="D61" i="10"/>
  <c r="C61" i="10"/>
  <c r="C57" i="10"/>
  <c r="E57" i="10" s="1"/>
  <c r="E56" i="10"/>
  <c r="C53" i="10"/>
  <c r="E53" i="10" s="1"/>
  <c r="D55" i="10"/>
  <c r="C55" i="10"/>
  <c r="E50" i="10"/>
  <c r="D49" i="10"/>
  <c r="C49" i="10"/>
  <c r="E48" i="10"/>
  <c r="D47" i="10"/>
  <c r="C47" i="10"/>
  <c r="E46" i="10"/>
  <c r="D45" i="10"/>
  <c r="C45" i="10"/>
  <c r="E41" i="10"/>
  <c r="E36" i="10"/>
  <c r="E37" i="10"/>
  <c r="D35" i="10"/>
  <c r="C35" i="10"/>
  <c r="E34" i="10"/>
  <c r="D33" i="10"/>
  <c r="C33" i="10"/>
  <c r="E122" i="10" l="1"/>
  <c r="E162" i="10"/>
  <c r="E33" i="10"/>
  <c r="E45" i="10"/>
  <c r="E189" i="10"/>
  <c r="E88" i="10"/>
  <c r="E61" i="10"/>
  <c r="E166" i="10"/>
  <c r="E181" i="10"/>
  <c r="E193" i="10"/>
  <c r="E55" i="10"/>
  <c r="E77" i="10"/>
  <c r="E104" i="10"/>
  <c r="E49" i="10"/>
  <c r="E35" i="10"/>
  <c r="E47" i="10"/>
  <c r="E81" i="10"/>
  <c r="E118" i="10"/>
  <c r="E69" i="10"/>
  <c r="E106" i="10"/>
  <c r="E203" i="10"/>
  <c r="E164" i="10"/>
  <c r="E130" i="10"/>
  <c r="E90" i="10"/>
  <c r="E32" i="10"/>
  <c r="D31" i="10"/>
  <c r="C31" i="10"/>
  <c r="D24" i="10"/>
  <c r="E24" i="10" s="1"/>
  <c r="D16" i="10"/>
  <c r="E16" i="10" s="1"/>
  <c r="E23" i="10"/>
  <c r="C22" i="10"/>
  <c r="D14" i="10"/>
  <c r="C14" i="10"/>
  <c r="D20" i="10"/>
  <c r="C20" i="10"/>
  <c r="C18" i="10"/>
  <c r="D273" i="10"/>
  <c r="D278" i="10"/>
  <c r="D279" i="10"/>
  <c r="D295" i="10"/>
  <c r="D272" i="10"/>
  <c r="C299" i="10"/>
  <c r="C266" i="10" s="1"/>
  <c r="E246" i="10"/>
  <c r="D252" i="10"/>
  <c r="E249" i="10"/>
  <c r="D245" i="10"/>
  <c r="D235" i="10"/>
  <c r="C235" i="10"/>
  <c r="C223" i="10" s="1"/>
  <c r="D232" i="10"/>
  <c r="C13" i="10" l="1"/>
  <c r="C222" i="10"/>
  <c r="C221" i="10" s="1"/>
  <c r="C220" i="10" s="1"/>
  <c r="E31" i="10"/>
  <c r="E299" i="10"/>
  <c r="D266" i="10"/>
  <c r="D265" i="10" s="1"/>
  <c r="E235" i="10"/>
  <c r="C265" i="10"/>
  <c r="D223" i="10"/>
  <c r="D217" i="10"/>
  <c r="D216" i="10" s="1"/>
  <c r="D215" i="10" s="1"/>
  <c r="C217" i="10"/>
  <c r="C216" i="10" s="1"/>
  <c r="C215" i="10" s="1"/>
  <c r="D208" i="10"/>
  <c r="C208" i="10"/>
  <c r="D201" i="10"/>
  <c r="C201" i="10"/>
  <c r="D199" i="10"/>
  <c r="C199" i="10"/>
  <c r="D197" i="10"/>
  <c r="C197" i="10"/>
  <c r="D186" i="10"/>
  <c r="C186" i="10"/>
  <c r="D178" i="10"/>
  <c r="C178" i="10"/>
  <c r="D172" i="10"/>
  <c r="C172" i="10"/>
  <c r="D168" i="10"/>
  <c r="C168" i="10"/>
  <c r="D160" i="10"/>
  <c r="C160" i="10"/>
  <c r="D157" i="10"/>
  <c r="C157" i="10"/>
  <c r="D155" i="10"/>
  <c r="C155" i="10"/>
  <c r="D153" i="10"/>
  <c r="C153" i="10"/>
  <c r="D151" i="10"/>
  <c r="C151" i="10"/>
  <c r="D149" i="10"/>
  <c r="C149" i="10"/>
  <c r="D147" i="10"/>
  <c r="C147" i="10"/>
  <c r="D145" i="10"/>
  <c r="C145" i="10"/>
  <c r="D143" i="10"/>
  <c r="C143" i="10"/>
  <c r="D141" i="10"/>
  <c r="C141" i="10"/>
  <c r="D137" i="10"/>
  <c r="C137" i="10"/>
  <c r="D135" i="10"/>
  <c r="C135" i="10"/>
  <c r="D125" i="10"/>
  <c r="C125" i="10"/>
  <c r="D116" i="10"/>
  <c r="C116" i="10"/>
  <c r="D114" i="10"/>
  <c r="C114" i="10"/>
  <c r="D112" i="10"/>
  <c r="C112" i="10"/>
  <c r="D110" i="10"/>
  <c r="C110" i="10"/>
  <c r="D108" i="10"/>
  <c r="C108" i="10"/>
  <c r="D98" i="10"/>
  <c r="C98" i="10"/>
  <c r="D95" i="10"/>
  <c r="C95" i="10"/>
  <c r="D86" i="10"/>
  <c r="C86" i="10"/>
  <c r="D71" i="10"/>
  <c r="C71" i="10"/>
  <c r="D59" i="10"/>
  <c r="C59" i="10"/>
  <c r="D51" i="10"/>
  <c r="C51" i="10"/>
  <c r="D43" i="10"/>
  <c r="C43" i="10"/>
  <c r="D39" i="10"/>
  <c r="C39" i="10"/>
  <c r="D22" i="10"/>
  <c r="E22" i="10" s="1"/>
  <c r="C175" i="10" l="1"/>
  <c r="D175" i="10"/>
  <c r="D28" i="10"/>
  <c r="D13" i="10"/>
  <c r="C28" i="10"/>
  <c r="D222" i="10"/>
  <c r="D221" i="10" s="1"/>
  <c r="D220" i="10" s="1"/>
  <c r="D134" i="10"/>
  <c r="C134" i="10"/>
  <c r="C12" i="10" l="1"/>
  <c r="C11" i="10" s="1"/>
  <c r="C303" i="10" s="1"/>
  <c r="D12" i="10"/>
  <c r="E14" i="10"/>
  <c r="E15" i="10"/>
  <c r="E18" i="10"/>
  <c r="E19" i="10"/>
  <c r="E20" i="10"/>
  <c r="E21" i="10"/>
  <c r="E28" i="10"/>
  <c r="E39" i="10"/>
  <c r="E40" i="10"/>
  <c r="E42" i="10"/>
  <c r="E43" i="10"/>
  <c r="E44" i="10"/>
  <c r="E51" i="10"/>
  <c r="E52" i="10"/>
  <c r="E59" i="10"/>
  <c r="E60" i="10"/>
  <c r="E71" i="10"/>
  <c r="E72" i="10"/>
  <c r="E86" i="10"/>
  <c r="E87" i="10"/>
  <c r="E94" i="10"/>
  <c r="E95" i="10"/>
  <c r="E96" i="10"/>
  <c r="E97" i="10"/>
  <c r="E98" i="10"/>
  <c r="E99" i="10"/>
  <c r="E100" i="10"/>
  <c r="E108" i="10"/>
  <c r="E109" i="10"/>
  <c r="E110" i="10"/>
  <c r="E111" i="10"/>
  <c r="E112" i="10"/>
  <c r="E113" i="10"/>
  <c r="E114" i="10"/>
  <c r="E115" i="10"/>
  <c r="E116" i="10"/>
  <c r="E117" i="10"/>
  <c r="E121" i="10"/>
  <c r="E125" i="10"/>
  <c r="E126" i="10"/>
  <c r="E127" i="10"/>
  <c r="E134" i="10"/>
  <c r="E135" i="10"/>
  <c r="E136" i="10"/>
  <c r="E137" i="10"/>
  <c r="E138" i="10"/>
  <c r="E140" i="10"/>
  <c r="E141" i="10"/>
  <c r="E142" i="10"/>
  <c r="E143" i="10"/>
  <c r="E144" i="10"/>
  <c r="E145" i="10"/>
  <c r="E146" i="10"/>
  <c r="E147" i="10"/>
  <c r="E148" i="10"/>
  <c r="E149" i="10"/>
  <c r="E150" i="10"/>
  <c r="E151" i="10"/>
  <c r="E152" i="10"/>
  <c r="E153" i="10"/>
  <c r="E154" i="10"/>
  <c r="E155" i="10"/>
  <c r="E156" i="10"/>
  <c r="E157" i="10"/>
  <c r="E158" i="10"/>
  <c r="E159" i="10"/>
  <c r="E160" i="10"/>
  <c r="E161" i="10"/>
  <c r="E168" i="10"/>
  <c r="E169" i="10"/>
  <c r="E172" i="10"/>
  <c r="E173" i="10"/>
  <c r="E174" i="10"/>
  <c r="E175" i="10"/>
  <c r="E176" i="10"/>
  <c r="E177" i="10"/>
  <c r="E178" i="10"/>
  <c r="E179" i="10"/>
  <c r="E186" i="10"/>
  <c r="E187" i="10"/>
  <c r="E197" i="10"/>
  <c r="E198" i="10"/>
  <c r="E199" i="10"/>
  <c r="E200" i="10"/>
  <c r="E201" i="10"/>
  <c r="E202" i="10"/>
  <c r="E208" i="10"/>
  <c r="E209" i="10"/>
  <c r="E211" i="10"/>
  <c r="E215" i="10"/>
  <c r="E216" i="10"/>
  <c r="E217" i="10"/>
  <c r="E219" i="10"/>
  <c r="E220" i="10"/>
  <c r="E221" i="10"/>
  <c r="E222" i="10"/>
  <c r="E223" i="10"/>
  <c r="E241" i="10"/>
  <c r="E265" i="10"/>
  <c r="E266" i="10"/>
  <c r="E270" i="10"/>
  <c r="E269" i="10"/>
  <c r="E276" i="10"/>
  <c r="E283" i="10"/>
  <c r="E284" i="10"/>
  <c r="E286" i="10"/>
  <c r="E287" i="10"/>
  <c r="E290" i="10"/>
  <c r="E293" i="10"/>
  <c r="E294" i="10"/>
  <c r="E300" i="10"/>
  <c r="E10" i="10"/>
  <c r="D11" i="10" l="1"/>
  <c r="E11" i="10" s="1"/>
  <c r="E12" i="10"/>
  <c r="E13" i="10"/>
  <c r="D303" i="10" l="1"/>
  <c r="E303" i="10" s="1"/>
</calcChain>
</file>

<file path=xl/sharedStrings.xml><?xml version="1.0" encoding="utf-8"?>
<sst xmlns="http://schemas.openxmlformats.org/spreadsheetml/2006/main" count="597" uniqueCount="561">
  <si>
    <t>Код бюджетной классификации</t>
  </si>
  <si>
    <t>Наименование дохода</t>
  </si>
  <si>
    <t>000 1 00 00000 00 0000 000</t>
  </si>
  <si>
    <t>НАЛОГОВЫЕ И НЕНАЛОГОВЫЕ ДОХОДЫ</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</si>
  <si>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</si>
  <si>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</si>
  <si>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</si>
  <si>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</si>
  <si>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</si>
  <si>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</si>
  <si>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</si>
  <si>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</si>
  <si>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</si>
  <si>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</si>
  <si>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</si>
  <si>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</si>
  <si>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</si>
  <si>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Иные межбюджетные трансферты</t>
  </si>
  <si>
    <t>ПРОЧИЕ БЕЗВОЗМЕЗДНЫЕ ПОСТУПЛЕНИЯ</t>
  </si>
  <si>
    <t>Прочие безвозмездные поступления в бюджеты субъектов Российской Федерации</t>
  </si>
  <si>
    <t xml:space="preserve">Прочие безвозмездные поступления в бюджеты субъектов Российской Федерации </t>
  </si>
  <si>
    <t>ВСЕГО ДОХОДОВ</t>
  </si>
  <si>
    <t>________________</t>
  </si>
  <si>
    <t>Субсидии бюджетам бюджетной системы Российской Федерации (межбюджетные субсидии)</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</si>
  <si>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</si>
  <si>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</si>
  <si>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</si>
  <si>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</si>
  <si>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</si>
  <si>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</si>
  <si>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</si>
  <si>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</si>
  <si>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</si>
  <si>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</si>
  <si>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</si>
  <si>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Дотации бюджетам бюджетной системы Российской Федерации</t>
  </si>
  <si>
    <t>Субвенции бюджетам бюджетной системы Российской Федерации</t>
  </si>
  <si>
    <t>Дотации бюджетам,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</si>
  <si>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</si>
  <si>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</si>
  <si>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</si>
  <si>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</si>
  <si>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</si>
  <si>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</si>
  <si>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</si>
  <si>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Единая субвенция бюджетам субъектов Российской Федерации и бюджету г. Байконура</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</si>
  <si>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</si>
  <si>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</si>
  <si>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</si>
  <si>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</si>
  <si>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</si>
  <si>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</si>
  <si>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</si>
  <si>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</si>
  <si>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</si>
  <si>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</si>
  <si>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</si>
  <si>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</si>
  <si>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</si>
  <si>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</si>
  <si>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</si>
  <si>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</si>
  <si>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</si>
  <si>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000 2 02 25170 00 0000 150</t>
  </si>
  <si>
    <t xml:space="preserve">Межбюджетные трансферты, передаваемые бюджетам на оснащение оборудованием региональных сосудистых центров и первичных сосудистых отделений </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</si>
  <si>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</si>
  <si>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</si>
  <si>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</si>
  <si>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000 2 02 25016 00 0000 150
</t>
  </si>
  <si>
    <t xml:space="preserve">710 2 02 25016 02 0000 150
</t>
  </si>
  <si>
    <t>Субсидии бюджетам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</si>
  <si>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</si>
  <si>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000 2 02 10000 00 0000 150</t>
  </si>
  <si>
    <t>000 2 02 15001 00 0000 150</t>
  </si>
  <si>
    <t>812 2 02 15001 02 0000 150</t>
  </si>
  <si>
    <t>000 2 02 15010 00 0000 150</t>
  </si>
  <si>
    <t>812 2 02 15010 02 0000 150</t>
  </si>
  <si>
    <t>000 2 02 20000 00 0000 150</t>
  </si>
  <si>
    <t xml:space="preserve">000 2 02 25021 00 0000 150
</t>
  </si>
  <si>
    <t xml:space="preserve">752 2 02 25021 02 0000 150
</t>
  </si>
  <si>
    <t>000 2 02 25027 00 0000 150</t>
  </si>
  <si>
    <t>805 2 02 25027 02 0000 150</t>
  </si>
  <si>
    <t>836 2 02 25066 02 0000 150</t>
  </si>
  <si>
    <t>000 2 02 25081 00 0000 150</t>
  </si>
  <si>
    <t>856 2 02 25081 02 0000 150</t>
  </si>
  <si>
    <t>703 2 02 25082 02 0000 150</t>
  </si>
  <si>
    <t>805 2 02 25084 02 0000 150</t>
  </si>
  <si>
    <t>000 2 02 25086 00 0000 150</t>
  </si>
  <si>
    <t>865 2 02 25086 02 0000 150</t>
  </si>
  <si>
    <t>000 2 02 25097 00 0000 150</t>
  </si>
  <si>
    <t>703 2 02 25097 02 0000 150</t>
  </si>
  <si>
    <t>000 2 02 25138 00 0000 150</t>
  </si>
  <si>
    <t>801 2 02 25138 02 0000 150</t>
  </si>
  <si>
    <t>801 2 02 25170 02 0000 150</t>
  </si>
  <si>
    <t>000 2 02 25202 00 0000 150</t>
  </si>
  <si>
    <t>801 2 02 25202 02 0000 150</t>
  </si>
  <si>
    <t>000 2 02 25228 00 0000 150</t>
  </si>
  <si>
    <t>801 2 02 25402 02 0000 150</t>
  </si>
  <si>
    <t>805 2 02 25462 02 0000 150</t>
  </si>
  <si>
    <t>000 2 02 25467 00 0000 150</t>
  </si>
  <si>
    <t>702 2 02 25467 02 0000 150</t>
  </si>
  <si>
    <t>000 2 02 25495 00 0000 150</t>
  </si>
  <si>
    <t>856 2 02 25495 02 0000 150</t>
  </si>
  <si>
    <t xml:space="preserve">000 2 02 25497 00 0000 150
</t>
  </si>
  <si>
    <t>856 2 02 25497 02 0000 150</t>
  </si>
  <si>
    <t>000 2 02 25517 00 0000 150</t>
  </si>
  <si>
    <t>702 2 02 25517 02 0000 150</t>
  </si>
  <si>
    <t>000 2 02 25519 00 0000 150</t>
  </si>
  <si>
    <t>702 2 02 25519 02 0000 150</t>
  </si>
  <si>
    <t>000 2 02 25520 00 0000 150</t>
  </si>
  <si>
    <t>703 2 02 25520 02 0000 150</t>
  </si>
  <si>
    <t xml:space="preserve">000 2 02 25527 00 0000 150
</t>
  </si>
  <si>
    <t xml:space="preserve">801 2 02 25554 02 0000 150
</t>
  </si>
  <si>
    <t xml:space="preserve">000 2 02 25555 00 0000 150
</t>
  </si>
  <si>
    <t xml:space="preserve">758 2 02 25555 02 0000 150
</t>
  </si>
  <si>
    <t>855 2 02 25568 02 0000 150</t>
  </si>
  <si>
    <t>000 2 02 30000 00 0000 150</t>
  </si>
  <si>
    <t>000 2 02 35118 00 0000 150</t>
  </si>
  <si>
    <t>812 2 02 35118 02 0000 150</t>
  </si>
  <si>
    <t>000 2 02 35120 00 0000 150</t>
  </si>
  <si>
    <t>812 2 02 35120 02 0000 150</t>
  </si>
  <si>
    <t>710 2 02 35128 02 0000 150</t>
  </si>
  <si>
    <t>804 2 02 35129 02 0000 150</t>
  </si>
  <si>
    <t>000 2 02 35135 00 0000 150</t>
  </si>
  <si>
    <t>805 2 02 35135 02 0000 150</t>
  </si>
  <si>
    <t>000 2 02 35137 00 0000 150</t>
  </si>
  <si>
    <t>805 2 02 35137 02 0000 150</t>
  </si>
  <si>
    <t>000 2 02 35176 00 0000 150</t>
  </si>
  <si>
    <t>805 2 02 35176 02 0000 150</t>
  </si>
  <si>
    <t>000 2 02 35220 00 0000 150</t>
  </si>
  <si>
    <t>805 2 02 35220 02 0000 150</t>
  </si>
  <si>
    <t>000 2 02 35240 00 0000 150</t>
  </si>
  <si>
    <t>805 2 02 35240 02 0000 150</t>
  </si>
  <si>
    <t>000 2 02 35250 00 0000 150</t>
  </si>
  <si>
    <t>805 2 02 35250 02 0000 150</t>
  </si>
  <si>
    <t>000 2 02 35260 00 0000 150</t>
  </si>
  <si>
    <t>805 2 02 35260 02 0000 150</t>
  </si>
  <si>
    <t>000 2 02 35270 00 0000 150</t>
  </si>
  <si>
    <t>805 2 02 35270 02 0000 150</t>
  </si>
  <si>
    <t>000 2 02 35280 00 0000 150</t>
  </si>
  <si>
    <t>805 2 02 35280 02 0000 150</t>
  </si>
  <si>
    <t>865 2 02 35290 02 0000 150</t>
  </si>
  <si>
    <t>000 2 02 35380 00 0000 150</t>
  </si>
  <si>
    <t>805 2 02 35380 02 0000 150</t>
  </si>
  <si>
    <t>000 2 02 35460 00 0000 150</t>
  </si>
  <si>
    <t>801 2 02 35460 02 0000 150</t>
  </si>
  <si>
    <t>000 2 02 35573 00 0000 150</t>
  </si>
  <si>
    <t>805 2 02 35573 02 0000 150</t>
  </si>
  <si>
    <t>812 2 02 35900 02 0000 150</t>
  </si>
  <si>
    <t>000 2 02 40000 00 0000 150</t>
  </si>
  <si>
    <t>836 2 02 45141 02 0000 150</t>
  </si>
  <si>
    <t>836 2 02 45142 02 0000 150</t>
  </si>
  <si>
    <t>000 2 02 45161 00 0000 150</t>
  </si>
  <si>
    <t>801 2 02 45161 02 0000 150</t>
  </si>
  <si>
    <t>801 2 02 45190 02 0000 150</t>
  </si>
  <si>
    <t>000 2 02 45192 00 0000 150</t>
  </si>
  <si>
    <t>801 2 02 45192 02 0000 150</t>
  </si>
  <si>
    <t xml:space="preserve">000 2 02 45433 00 0000 150
</t>
  </si>
  <si>
    <t>855 2 02 45433 02 0000 150</t>
  </si>
  <si>
    <t>000 2 07 02000 02 0000 150</t>
  </si>
  <si>
    <t>000 2 07 02030 02 0000 150</t>
  </si>
  <si>
    <t>801 2 07 02030 02 0000 150</t>
  </si>
  <si>
    <t>805 2 07 02030 02 0000 150</t>
  </si>
  <si>
    <t>801 2 02 45468 02 0000 150</t>
  </si>
  <si>
    <t xml:space="preserve">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</si>
  <si>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</si>
  <si>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</si>
  <si>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развитие паллиативной медицинской помощи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</si>
  <si>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</si>
  <si>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812 2 02 15009 02 0000 150</t>
  </si>
  <si>
    <t>703 2 02 25210 02 0000 150</t>
  </si>
  <si>
    <t>856 2 02 25228 02 0000 150</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</si>
  <si>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</si>
  <si>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</si>
  <si>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</si>
  <si>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</si>
  <si>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801 2 02 25114 02 0000 150</t>
  </si>
  <si>
    <t>703 2 02 25187 02 0000 150</t>
  </si>
  <si>
    <t>000 2 02 25187 00 0000 150</t>
  </si>
  <si>
    <t>000 2 02 25201 00 0000 150</t>
  </si>
  <si>
    <t>Субсидии бюджетам на развитие паллиативной медицинской помощи</t>
  </si>
  <si>
    <t>801 2 02 25201 02 0000 150</t>
  </si>
  <si>
    <t>000 2 02 25210 00 0000 150</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</si>
  <si>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</si>
  <si>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 xml:space="preserve">Субсидии бюджетам субъектов Российской Федерации на оснащение объектов спортивной инфраструктуры спортивно-технологическим оборудованием </t>
  </si>
  <si>
    <t>703 2 02 25232 02 0000 150</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</si>
  <si>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</si>
  <si>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</si>
  <si>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801 2 02 45196 02 0000 150</t>
  </si>
  <si>
    <t>000 2 02 45196 00 0000 150</t>
  </si>
  <si>
    <t>801 2 02 45216 02 0000 150</t>
  </si>
  <si>
    <t>815 2 02 45393 02 0000 150</t>
  </si>
  <si>
    <t>000 2 02 45468 00 0000 150</t>
  </si>
  <si>
    <t>758 2 02 25243 02 0000 150</t>
  </si>
  <si>
    <t xml:space="preserve">000 2 02 25243 00 0000 150
</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</si>
  <si>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</si>
  <si>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строительство и реконструкцию (модернизацию) объектов питьевого водоснабжения</t>
  </si>
  <si>
    <t>000 2 02 35429 00 0000 150</t>
  </si>
  <si>
    <t>Субвенции бюджетам на увеличение площади лесовосстановления</t>
  </si>
  <si>
    <t>804 2 02 35429 02 0000 150</t>
  </si>
  <si>
    <t>Субвенции бюджетам субъектов Российской Федерации на увеличение площади лесовосстановления</t>
  </si>
  <si>
    <t xml:space="preserve">000 2 02 35430 00 0000 150
</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</si>
  <si>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</si>
  <si>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</si>
  <si>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</si>
  <si>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</si>
  <si>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804 2 02 35432 02 0000 150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</si>
  <si>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</si>
  <si>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000 2 02 45216 00 0000 150
</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</si>
  <si>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</si>
  <si>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000 2 02 45393 00 0000 150
</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</si>
  <si>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</si>
  <si>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</si>
  <si>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</si>
  <si>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</si>
  <si>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</si>
  <si>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</si>
  <si>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</si>
  <si>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</si>
  <si>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</si>
  <si>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</si>
  <si>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804 2 02 35430 02 0000 150
</t>
  </si>
  <si>
    <t>000 2 03 00000 00 0000 000</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</si>
  <si>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</si>
  <si>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</si>
  <si>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 xml:space="preserve">752 2 03 02040 02 0000 150
</t>
  </si>
  <si>
    <t>000 2 03 02000 02 0000 150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</si>
  <si>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</si>
  <si>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Субвенции бюджетам на осуществление ежемесячной выплаты в связи с рождением (усыновлением) первого ребенка</t>
  </si>
  <si>
    <t>Субвенции бюджетам субъектов Российской Федерации на осуществление ежемесячной выплаты в связи с рождением (усыновлением) первого ребенка</t>
  </si>
  <si>
    <t>Субсидии бюджетам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</si>
  <si>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</si>
  <si>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</si>
  <si>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</si>
  <si>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</si>
  <si>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</si>
  <si>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</si>
  <si>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</si>
  <si>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</si>
  <si>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703 2 02 25491 02 0000 150
</t>
  </si>
  <si>
    <t>000 2 02 25491 00 0000 150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</si>
  <si>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</si>
  <si>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</si>
  <si>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</si>
  <si>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855 2 02 25576 02 0000 150</t>
  </si>
  <si>
    <t>000 2 02 25576 00 0000 150</t>
  </si>
  <si>
    <t xml:space="preserve">702 2 02 45454 02 0000 150
</t>
  </si>
  <si>
    <t xml:space="preserve">000 2 02 45454 00 0000 150
</t>
  </si>
  <si>
    <t>703 2 02 25256 02 0000 150</t>
  </si>
  <si>
    <t xml:space="preserve">703 2 02 25169 02 0000 150
</t>
  </si>
  <si>
    <t xml:space="preserve">000 2 02 25169 00 0000 150
</t>
  </si>
  <si>
    <t xml:space="preserve">703 2 02 25219 02 0000 150
</t>
  </si>
  <si>
    <t xml:space="preserve">703 2 02 25247 02 0000 150
</t>
  </si>
  <si>
    <t xml:space="preserve">703 2 02 25537 02 0000 150
</t>
  </si>
  <si>
    <t xml:space="preserve">856 2 02 25229 02 0000 150
</t>
  </si>
  <si>
    <t>855 2 02 25508 02 0000 150</t>
  </si>
  <si>
    <t>855 2 02 25502 02 0000 150</t>
  </si>
  <si>
    <t xml:space="preserve">000 2 02 25219 00 0000 150
</t>
  </si>
  <si>
    <t xml:space="preserve">000 2 02 25229 00 0000 150
</t>
  </si>
  <si>
    <t xml:space="preserve">000 2 02 25247 00 0000 150
</t>
  </si>
  <si>
    <t>000 2 02 25299 00 0000 150</t>
  </si>
  <si>
    <t>000 2 02 25502 00 0000 150</t>
  </si>
  <si>
    <t>000 2 02 25508 00 0000 150</t>
  </si>
  <si>
    <t>000 2 02 27372 00 0000 150</t>
  </si>
  <si>
    <t xml:space="preserve">000 2 02 35469 00 0000 150
</t>
  </si>
  <si>
    <t xml:space="preserve">820 2 02 35469 02 0000 150
</t>
  </si>
  <si>
    <t>000 2 02 27576 00 0000 150</t>
  </si>
  <si>
    <t>855 2 02 27576 02 0000 150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</si>
  <si>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</si>
  <si>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</si>
  <si>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815 2 02 27372 02 0000 150</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</si>
  <si>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</si>
  <si>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</si>
  <si>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000 2 02 25242 00 0000 150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</si>
  <si>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</si>
  <si>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000 2 02 25253 00 0000 150</t>
  </si>
  <si>
    <t>Субсидии бюджетам на создание дополнительных мест (групп)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</si>
  <si>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(групп)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</si>
  <si>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</si>
  <si>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</si>
  <si>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000 2 02 25255 00 0000 150</t>
  </si>
  <si>
    <t>801 2 02 25586 02 0000 150</t>
  </si>
  <si>
    <t>000 2 02 25461 00 0000 150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</si>
  <si>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</si>
  <si>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703 2 02 25299 02 0000 150</t>
  </si>
  <si>
    <t>Субсидии бюджетам на создание системы долговременного ухода за гражданами пожилого возраста и инвалидами</t>
  </si>
  <si>
    <t>000 2 02 25163 00 0000 150</t>
  </si>
  <si>
    <t>805 2 02 25163 02 0000 150</t>
  </si>
  <si>
    <t>710 2 02 25242 02 0000 150</t>
  </si>
  <si>
    <t>703 2 02 25253 02 0000 150</t>
  </si>
  <si>
    <t>Субсидии бюджетам субъектов Российской Федерации на создание мобильных технопарков "Кванториум"</t>
  </si>
  <si>
    <t>Субсидии бюджетам на создание мобильных технопарков "Кванториум"</t>
  </si>
  <si>
    <t>703 2 02 25255 02 0000 150</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</si>
  <si>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</si>
  <si>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</si>
  <si>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000 2 02 25294 00 0000 150</t>
  </si>
  <si>
    <t>Субсидии бюджетам на организацию профессионального обучения и дополнительного профессионального образования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</si>
  <si>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</si>
  <si>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865 2 02 25294 02 0000 150</t>
  </si>
  <si>
    <t>Субсидии бюджетам субъектов Российской Федерации на создание системы поддержки фермеров и развитие сельской кооперации</t>
  </si>
  <si>
    <t>Межбюджетные трансферты, передаваемые бюджетам субъектов Российской Федерации на создание модельных муниципальных библиотек</t>
  </si>
  <si>
    <t>Межбюджетные трансферты, передаваемые бюджетам на создание модельных муниципальных библиотек</t>
  </si>
  <si>
    <t>Субвенции бюджетам субъектов Российской Федерации на проведение Всероссийской переписи населения 2020 года</t>
  </si>
  <si>
    <t>Субвенции бюджетам на проведение Всероссийской переписи населения 2020 года</t>
  </si>
  <si>
    <t>855 2 02 25480 02 0000 150</t>
  </si>
  <si>
    <t>865 2 02 25461 02 0000 150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</si>
  <si>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</si>
  <si>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</si>
  <si>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</si>
  <si>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на поддержку отрасли культуры</t>
  </si>
  <si>
    <t>Субсидии бюджетам субъектов Российской Федерации на поддержку отрасли культуры</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</si>
  <si>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</si>
  <si>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</si>
  <si>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обеспечение закупки авиационных работ в целях оказания медицинской помощи</t>
  </si>
  <si>
    <t>Межбюджетные трансферты, передаваемые бюджетам субъектов Российской Федерации на обеспечение деятельности членов Совета Федерации и их помощников в субъектах Российской Федерации</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</si>
  <si>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</si>
  <si>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</si>
  <si>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</si>
  <si>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 </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</si>
  <si>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</si>
  <si>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000 2 02 45390 00 0000 150</t>
  </si>
  <si>
    <t>815 2 02 45390 02 0000 150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</si>
  <si>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</si>
  <si>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</si>
  <si>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703 2 02 25027 02 0000 150</t>
  </si>
  <si>
    <t>000 2 18 00000 00 0000 150</t>
  </si>
  <si>
    <t>000 2 07 00000 00 0000 000</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</si>
  <si>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</si>
  <si>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</si>
  <si>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000 2 18 00000 02 0000 150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</si>
  <si>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</si>
  <si>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</si>
  <si>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</si>
  <si>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000 2 19 00000 02 0000 150</t>
  </si>
  <si>
    <t>Возврат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субъектов Российской Федерации</t>
  </si>
  <si>
    <t>703 2 19 25097 02 0000 150</t>
  </si>
  <si>
    <t>000 2 02 25008 00 0000 150</t>
  </si>
  <si>
    <t>824 2 02 25008 02 0000 150</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</si>
  <si>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</si>
  <si>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805 2 19 25084 02 0000 150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</si>
  <si>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</si>
  <si>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805 2 19 35220 02 0000 150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</si>
  <si>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</si>
  <si>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805 2 19 35250 02 0000 150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</si>
  <si>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</si>
  <si>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805 2 19 35380 02 0000 150</t>
  </si>
  <si>
    <t>805 2 19 35573 02 0000 150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</si>
  <si>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</si>
  <si>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805 2 19 90000 02 0000 150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</si>
  <si>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</si>
  <si>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812 2 19 35900 02 0000 150</t>
  </si>
  <si>
    <t>Возврат остатков единой субвенции из бюджетов субъектов Российской Федерации</t>
  </si>
  <si>
    <t>856 2 18 25497 02 0000 150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</si>
  <si>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</si>
  <si>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856 2 19 25497 02 0000 150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</si>
  <si>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</si>
  <si>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000 2 18 02000 02 0000 150</t>
  </si>
  <si>
    <t>Доходы бюджетов субъектов Российской Федерации от возврата организациями остатков субсидий прошлых лет</t>
  </si>
  <si>
    <t>856 2 18 02030 02 0000 150</t>
  </si>
  <si>
    <t>804 2 19 35129 02 0000 150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</si>
  <si>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</si>
  <si>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812 2 18 35120 02 0000 150</t>
  </si>
  <si>
    <t>812 2 19 35120 02 0000 150</t>
  </si>
  <si>
    <t xml:space="preserve">820 2 02 25527 02 0000 150
</t>
  </si>
  <si>
    <t>805 2 02 45198 02 0000 150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</si>
  <si>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</si>
  <si>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</si>
  <si>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Факт                          (тыс. рублей)</t>
  </si>
  <si>
    <t>План
(тыс. рублей)</t>
  </si>
  <si>
    <t xml:space="preserve">Приложение № 1 </t>
  </si>
  <si>
    <t>000 2 02 15832 00 0000 150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</si>
  <si>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</si>
  <si>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812 2 02 15832 02 0000 150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</si>
  <si>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</si>
  <si>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000 2 18 02010 02 0000 150</t>
  </si>
  <si>
    <t>Доходы бюджетов субъектов Российской Федерации от возврата бюджетными учреждениями остатков субсидий прошлых лет</t>
  </si>
  <si>
    <t>702 2 18 02010 02 0000 150</t>
  </si>
  <si>
    <t>703 2 18 02010 02 0000 150</t>
  </si>
  <si>
    <t>710 2 18 02010 02 0000 150</t>
  </si>
  <si>
    <t>801 2 8 02010 02 0000 150</t>
  </si>
  <si>
    <t>804 2 18 02010 02 0000 150</t>
  </si>
  <si>
    <t>805 2 18 02010 02 0000 150</t>
  </si>
  <si>
    <t>000 2 18 02020 02 0000 150</t>
  </si>
  <si>
    <t>Доходы бюджетов субъектов Российской Федерации от возврата автономными учреждениями остатков субсидий прошлых лет</t>
  </si>
  <si>
    <t>703 2 18 02020 02 0000 150</t>
  </si>
  <si>
    <t>805 2 18 02020 02 0000 150</t>
  </si>
  <si>
    <t>000 2 18 02030 02 0000 150</t>
  </si>
  <si>
    <t>Доходы бюджетов субъектов Российской Федерации от возврата иными организациями остатков субсидий прошлых лет</t>
  </si>
  <si>
    <t>703 2 18 02030 02 0000 150</t>
  </si>
  <si>
    <t>758 2 18 02030 02 0000 150</t>
  </si>
  <si>
    <t>813 2 18 02030 02 0000 150</t>
  </si>
  <si>
    <t>820 2 18 02030 02 0000 150</t>
  </si>
  <si>
    <t>863 2 18 02030 02 0000 150</t>
  </si>
  <si>
    <t>805 2 18 02030 02 0000 150</t>
  </si>
  <si>
    <t>855 2 18 25018 02 0000 150</t>
  </si>
  <si>
    <t>820 2 18 25064 02 0000 150</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</si>
  <si>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</si>
  <si>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000 2 18 60010 02 0000 150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</si>
  <si>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</si>
  <si>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702 2 18 60010 02 0000 150</t>
  </si>
  <si>
    <t>703 2 18 60010 02 0000 150</t>
  </si>
  <si>
    <t>805 2 18 60010 02 0000 150</t>
  </si>
  <si>
    <t>812 2 18 60010 02 0000 150</t>
  </si>
  <si>
    <t>855 2 18 60010 02 0000 150</t>
  </si>
  <si>
    <t>856 2 18 60010 02 0000 150</t>
  </si>
  <si>
    <t>801 2 18 71030 02 0000 150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</si>
  <si>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</si>
  <si>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703 2 18 25097 02 0000 150</t>
  </si>
  <si>
    <t>Доходы бюджетов субъектов Российской Федерации от возврата остатков субсидий на создание в общеобразовательных организациях, расположенных в сельской местности, условий для занятий физической культурой и спортом из бюджетов муниципальных образований</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</si>
  <si>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</si>
  <si>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758 2 18 25555 02 0000 150</t>
  </si>
  <si>
    <t>812 2 18 35118 02 0000 150</t>
  </si>
  <si>
    <t>865 2 18 52900 02 0000 150</t>
  </si>
  <si>
    <t>710 2 18 60010 02 0000 150</t>
  </si>
  <si>
    <t>752 2 18 60010 02 0000 150</t>
  </si>
  <si>
    <t>811 2 18 60010 02 0000 150</t>
  </si>
  <si>
    <t>000 2 19 90000 02 0000 150</t>
  </si>
  <si>
    <t>855 2 19 90000 02 0000 150</t>
  </si>
  <si>
    <t>865 2 19 90000 02 0000 150</t>
  </si>
  <si>
    <t>703 2 19 25210 02 0000 150</t>
  </si>
  <si>
    <t>703 2 19 45159 02 0000 150</t>
  </si>
  <si>
    <t>758 2 19 25555 02 0000 150</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</si>
  <si>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</si>
  <si>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801 2 19 25382 02 0000 150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</si>
  <si>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</si>
  <si>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801 2 19 25554 02 0000 150</t>
  </si>
  <si>
    <t>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t>
  </si>
  <si>
    <t>801 2 19 35460 02 0000 150</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</si>
  <si>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</si>
  <si>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801 2 19 51360 02 0000 150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</si>
  <si>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</si>
  <si>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805 2 19 25462 02 0000 150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</si>
  <si>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</si>
  <si>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805 2 19 35135 02 0000 150</t>
  </si>
  <si>
    <t>805 2 19 35270 02 0000 150</t>
  </si>
  <si>
    <t>812 2 19 25527 02 0000 150</t>
  </si>
  <si>
    <t>812 2 19 35118 02 0000 150</t>
  </si>
  <si>
    <t>820 2 19 25064 02 0000 150</t>
  </si>
  <si>
    <t>855 2 19 25018 02 0000 150</t>
  </si>
  <si>
    <t>855 2 19 25543 02 0000 150</t>
  </si>
  <si>
    <t>855 2 19 25567 02 0000 150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</si>
  <si>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</si>
  <si>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855 2 19 45472 02 0000 150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</si>
  <si>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</si>
  <si>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856 2 19 25228 02 0000 150</t>
  </si>
  <si>
    <t>Возврат остатков субсидий на оснащение объектов спортивной инфраструктуры спортивно-технологическим оборудованием из бюджетов субъектов Российской Федерации</t>
  </si>
  <si>
    <t>865 2 19 35290 02 0000 150</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</si>
  <si>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</si>
  <si>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</si>
  <si>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</si>
  <si>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</si>
  <si>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</si>
  <si>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</si>
  <si>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</si>
  <si>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</si>
  <si>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</si>
  <si>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Процент испол-нения                 (%)</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</si>
  <si>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</si>
  <si>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</si>
  <si>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 xml:space="preserve"> ОБЪЕМ</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</si>
  <si>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</si>
  <si>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</si>
  <si>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Возврат остатков иных межбюджетных трансфертов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</si>
  <si>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</si>
  <si>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</si>
  <si>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</si>
  <si>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</si>
  <si>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Возврат остатков субвенций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</si>
  <si>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</si>
  <si>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000 2 02 15002 00 0000 150</t>
  </si>
  <si>
    <t>812 2 02 15002 02 0000 150</t>
  </si>
  <si>
    <t>Дотации бюджетам субъектов Российской Федерации на поддержку мер по обеспечению сбалансированности бюджетов</t>
  </si>
  <si>
    <t>Дотации бюджетам на поддержку мер по обеспечению сбалансированности бюджетов</t>
  </si>
  <si>
    <t>000 2 02 15853 00 0000 150</t>
  </si>
  <si>
    <t>812 2 02 15853 02 0000 150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</si>
  <si>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</si>
  <si>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</si>
  <si>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000 2 02 25256 00 0000 150</t>
  </si>
  <si>
    <t>000 2 02 25302 00 0000 150</t>
  </si>
  <si>
    <t>805 2 02 25302 02 0000 150</t>
  </si>
  <si>
    <t>Субсидии бюджетам на осуществление ежемесячных выплат на детей в возрасте от трех до семи лет включительно</t>
  </si>
  <si>
    <t>000 2 02 25304 02 0000 150</t>
  </si>
  <si>
    <t>703 2 02 25304 02 0000 150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</si>
  <si>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</si>
  <si>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</si>
  <si>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000 2 02 25480 00 0000 150</t>
  </si>
  <si>
    <t>Субсидии бюджетам на создание системы поддержки фермеров и развитие сельской кооперации</t>
  </si>
  <si>
    <t>000 2 02 29001 00 0000 150</t>
  </si>
  <si>
    <t>820 2 02 29001 02 0000 150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</si>
  <si>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</si>
  <si>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</si>
  <si>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000 2 02 45303 00 0000 150</t>
  </si>
  <si>
    <t>703 2 02 45303 02 0000 150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</si>
  <si>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</si>
  <si>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</si>
  <si>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000 2 02 45424 00 0000 150</t>
  </si>
  <si>
    <t>758 2 02 45424 02 0000 150</t>
  </si>
  <si>
    <t>000 2 02 49001 00 0000 150</t>
  </si>
  <si>
    <t>801 2 02 49001 02 0000 150</t>
  </si>
  <si>
    <t>805 2 02 49001 02 0000 150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</si>
  <si>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</si>
  <si>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</si>
  <si>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824 2 18 02010 02 0000 150</t>
  </si>
  <si>
    <t>836 2 18 35485 02 0000 150</t>
  </si>
  <si>
    <t>Доходы бюджетов субъектов Российской Федерации от возврата остатков субвенций на обеспечение жильем граждан, уволенных с военной службы (службы), и приравненных к ним лиц из бюджетов муниципальных образований</t>
  </si>
  <si>
    <t>758 2 18 60010 02 0000 150</t>
  </si>
  <si>
    <t>815 2 18 60010 02 0000 150</t>
  </si>
  <si>
    <t>815 2 19 45390 02 0000 150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</si>
  <si>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</si>
  <si>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836 2 19 35485 02 0000 150</t>
  </si>
  <si>
    <t>Возврат остатков субвенций на обеспечение жильем граждан, уволенных с военной службы (службы), и приравненных к ним лиц из бюджетов субъектов Российской Федерации</t>
  </si>
  <si>
    <t>805 2 04 02010 02 0000 150</t>
  </si>
  <si>
    <t>000 2 04 02000 02 0000 150</t>
  </si>
  <si>
    <t>000 2 04 00000 00 0000 000</t>
  </si>
  <si>
    <t>БЕЗВОЗМЕЗДНЫЕ ПОСТУПЛЕНИЯ ОТ НЕГОСУДАРСТВЕННЫХ ОРГАНИЗАЦИЙ</t>
  </si>
  <si>
    <t>Безвозмездные поступления от негосударственных организаций в бюджеты субъектов Российской Федерации</t>
  </si>
  <si>
    <t>Предоставление негосударственными организациями грантов для получателей средств бюджетов субъектов Российской Федерации</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</si>
  <si>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</si>
  <si>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</si>
  <si>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</si>
  <si>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к отчету</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</si>
  <si>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</si>
  <si>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Субсидии бюджетам на мероприятия федеральной целевой программы "Развитие водохозяйственного комплекса Российской Федерации 
в 2012 – 2020 годах"</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</si>
  <si>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</si>
  <si>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</si>
  <si>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поступления доходов областного бюджета за 9 месяцев 2020 года</t>
  </si>
  <si>
    <t>000 2 02 15857 00 0000 150</t>
  </si>
  <si>
    <t>812 2 02 15857 02 0000 150</t>
  </si>
  <si>
    <t>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</si>
  <si>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</si>
  <si>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855 2 02 25259 02 0000 150</t>
  </si>
  <si>
    <t>Субсидии бюджетам субъектов Российской Федерации на государственную поддержку производства масличных культур</t>
  </si>
  <si>
    <t>710 2 02 45268 02 0000 150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</si>
  <si>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</si>
  <si>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815 2 02 49001 02 0000 150</t>
  </si>
  <si>
    <t>865 2 02 49001 02 0000 150</t>
  </si>
  <si>
    <t>758 2 03 02030 02 0000 150</t>
  </si>
  <si>
    <t>801 2 19 25138 02 0000 150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</si>
  <si>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</si>
  <si>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</si>
  <si>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</si>
  <si>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</si>
  <si>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</si>
  <si>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</si>
  <si>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</si>
  <si>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создание системы долговременного ухода за гражданами пожилого возраста 
и инвалидами</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</si>
  <si>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</si>
  <si>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</si>
  <si>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</si>
  <si>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осуществление ежемесячных выплат 
на детей в возрасте от трех до семи лет включительно</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</si>
  <si>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</si>
  <si>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</si>
  <si>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</si>
  <si>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</si>
  <si>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</si>
  <si>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субсидий на внедрение целевой модели цифровой образовательной среды в общеобразовательных организациях и профессиональных образовательных организациях 
из бюджетов субъектов Российской Федерации</t>
  </si>
  <si>
    <t>Возврат остатков субсидий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 из бюджетов субъектов Российской Федерации</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</si>
  <si>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</si>
  <si>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</si>
  <si>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</si>
  <si>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Дотации на выравнивание бюджетной 
обеспеченности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</si>
</sst>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00"/>
    <numFmt numFmtId="167" formatCode="#,##0.0000"/>
    <numFmt numFmtId="168" formatCode="#,##0.00000"/>
  </numFmts>
  <fonts count="17" x14ac:knownFonts="1">
    <font>
      <sz val="12"/>
      <color theme="1"/>
      <name val="Times New Roman"/>
      <family val="2"/>
      <charset val="204"/>
    </font>
    <font>
      <sz val="12"/>
      <name val="Times New Roman"/>
      <family val="1"/>
      <charset val="204"/>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sz val="12"/>
      <name val="Times New Roman"/>
      <family val="1"/>
    </font>
    <font>
      <b/>
      <sz val="14"/>
      <name val="Times New Roman"/>
      <family val="1"/>
    </font>
    <font>
      <sz val="12"/>
      <color theme="1"/>
      <name val="Times New Roman"/>
      <family val="1"/>
      <charset val="204"/>
    </font>
    <font>
      <i/>
      <sz val="9"/>
      <color rgb="FF000000"/>
      <name val="Cambria"/>
      <family val="1"/>
      <charset val="204"/>
    </font>
    <font>
      <b/>
      <sz val="24"/>
      <name val="Times New Roman"/>
      <family val="1"/>
    </font>
    <font>
      <sz val="16"/>
      <name val="Times New Roman"/>
      <family val="1"/>
      <charset val="204"/>
    </font>
    <font>
      <sz val="16"/>
      <color theme="1"/>
      <name val="Times New Roman"/>
      <family val="2"/>
      <charset val="204"/>
    </font>
    <font>
      <sz val="16"/>
      <name val="Times New Roman Cyr"/>
      <family val="1"/>
      <charset val="204"/>
    </font>
    <font>
      <b/>
      <sz val="16"/>
      <name val="Times New Roman"/>
      <family val="1"/>
      <charset val="204"/>
    </font>
    <font>
      <b/>
      <sz val="16"/>
      <name val="Times New Roman"/>
      <family val="1"/>
    </font>
    <font>
      <sz val="11.8"/>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s>
  <cellStyleXfs count="3">
    <xf numFmtId="0" fontId="0" fillId="0" borderId="0"/>
    <xf numFmtId="49" fontId="9" fillId="0" borderId="2">
      <alignment horizontal="left" vertical="center" wrapText="1" indent="1"/>
    </xf>
    <xf numFmtId="4" fontId="9" fillId="0" borderId="3">
      <alignment horizontal="right" vertical="center" shrinkToFit="1"/>
    </xf>
  </cellStyleXfs>
  <cellXfs count="50">
    <xf numFmtId="0" fontId="0" fillId="0" borderId="0" xfId="0"/>
    <xf numFmtId="0" fontId="3" fillId="2" borderId="0" xfId="0" applyFont="1" applyFill="1" applyAlignment="1">
      <alignment vertical="top"/>
    </xf>
    <xf numFmtId="0" fontId="3" fillId="2" borderId="0" xfId="0" applyFont="1" applyFill="1" applyAlignment="1">
      <alignment horizontal="center" vertical="top"/>
    </xf>
    <xf numFmtId="0" fontId="5" fillId="2" borderId="0" xfId="0" applyFont="1" applyFill="1" applyAlignment="1">
      <alignment vertical="top"/>
    </xf>
    <xf numFmtId="0" fontId="3" fillId="2" borderId="0" xfId="0" applyFont="1" applyFill="1" applyAlignment="1">
      <alignment horizontal="justify" vertical="top"/>
    </xf>
    <xf numFmtId="0" fontId="1" fillId="2" borderId="0" xfId="0" applyFont="1" applyFill="1" applyAlignment="1">
      <alignment vertical="top"/>
    </xf>
    <xf numFmtId="4" fontId="1" fillId="2" borderId="0" xfId="0" applyNumberFormat="1" applyFont="1" applyFill="1" applyAlignment="1">
      <alignment vertical="top"/>
    </xf>
    <xf numFmtId="0" fontId="1" fillId="0" borderId="1" xfId="0" applyFont="1" applyFill="1" applyBorder="1" applyAlignment="1">
      <alignment horizontal="left" vertical="top" wrapText="1"/>
    </xf>
    <xf numFmtId="164" fontId="1" fillId="0" borderId="1" xfId="0" applyNumberFormat="1" applyFont="1" applyFill="1" applyBorder="1" applyAlignment="1">
      <alignment horizontal="center" vertical="top"/>
    </xf>
    <xf numFmtId="0" fontId="3" fillId="0" borderId="0" xfId="0" applyFont="1" applyFill="1" applyAlignment="1">
      <alignment vertical="top"/>
    </xf>
    <xf numFmtId="16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4" fontId="1" fillId="2" borderId="0" xfId="0" applyNumberFormat="1" applyFont="1" applyFill="1" applyAlignment="1">
      <alignment horizontal="center" vertical="top"/>
    </xf>
    <xf numFmtId="0" fontId="7"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11" fillId="2" borderId="0" xfId="0" applyFont="1" applyFill="1" applyAlignment="1">
      <alignment vertical="top"/>
    </xf>
    <xf numFmtId="0" fontId="11" fillId="2" borderId="0" xfId="0" applyFont="1" applyFill="1" applyBorder="1" applyAlignment="1">
      <alignment horizontal="left" vertical="top" wrapText="1"/>
    </xf>
    <xf numFmtId="0" fontId="12" fillId="0" borderId="0" xfId="0" applyFont="1" applyAlignment="1">
      <alignment vertical="top" wrapText="1"/>
    </xf>
    <xf numFmtId="4" fontId="13" fillId="0" borderId="0" xfId="0" applyNumberFormat="1" applyFont="1" applyFill="1" applyBorder="1" applyAlignment="1">
      <alignment horizontal="left" vertical="top" wrapText="1"/>
    </xf>
    <xf numFmtId="0" fontId="11" fillId="2" borderId="0" xfId="0" applyFont="1" applyFill="1" applyBorder="1" applyAlignment="1">
      <alignment horizontal="center" vertical="top"/>
    </xf>
    <xf numFmtId="0" fontId="11" fillId="2" borderId="0" xfId="0" applyFont="1" applyFill="1" applyBorder="1" applyAlignment="1">
      <alignment horizontal="justify" vertical="top"/>
    </xf>
    <xf numFmtId="4" fontId="11" fillId="2" borderId="0" xfId="0" applyNumberFormat="1" applyFont="1" applyFill="1" applyAlignment="1">
      <alignment horizontal="center" vertical="top"/>
    </xf>
    <xf numFmtId="2" fontId="1" fillId="0" borderId="1" xfId="0" applyNumberFormat="1" applyFont="1" applyFill="1" applyBorder="1" applyAlignment="1">
      <alignment horizontal="center" vertical="top"/>
    </xf>
    <xf numFmtId="165" fontId="1" fillId="0" borderId="1" xfId="0" applyNumberFormat="1" applyFont="1" applyFill="1" applyBorder="1" applyAlignment="1">
      <alignment horizontal="center" vertical="top"/>
    </xf>
    <xf numFmtId="0" fontId="1"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2" fillId="0" borderId="1" xfId="0" applyFont="1" applyFill="1" applyBorder="1" applyAlignment="1">
      <alignment horizontal="left" vertical="top" wrapText="1"/>
    </xf>
    <xf numFmtId="165" fontId="2" fillId="0" borderId="1" xfId="0" applyNumberFormat="1" applyFont="1" applyFill="1" applyBorder="1" applyAlignment="1">
      <alignment horizontal="center" vertical="top"/>
    </xf>
    <xf numFmtId="165" fontId="1" fillId="0" borderId="1" xfId="0" applyNumberFormat="1" applyFont="1" applyFill="1" applyBorder="1" applyAlignment="1">
      <alignment horizontal="center" vertical="top" wrapText="1"/>
    </xf>
    <xf numFmtId="165" fontId="8" fillId="0" borderId="1" xfId="0" applyNumberFormat="1" applyFont="1" applyFill="1" applyBorder="1" applyAlignment="1">
      <alignment horizontal="center" vertical="top"/>
    </xf>
    <xf numFmtId="2" fontId="2" fillId="0" borderId="1" xfId="0" applyNumberFormat="1" applyFont="1" applyFill="1" applyBorder="1" applyAlignment="1">
      <alignment horizontal="center" vertical="top"/>
    </xf>
    <xf numFmtId="0" fontId="1" fillId="0" borderId="1" xfId="0" applyFont="1" applyFill="1" applyBorder="1" applyAlignment="1">
      <alignment vertical="top" wrapText="1"/>
    </xf>
    <xf numFmtId="2" fontId="1" fillId="0" borderId="1" xfId="0" applyNumberFormat="1" applyFont="1" applyFill="1" applyBorder="1" applyAlignment="1">
      <alignment horizontal="center" vertical="top" wrapText="1"/>
    </xf>
    <xf numFmtId="0" fontId="6" fillId="0" borderId="1" xfId="0" applyFont="1" applyFill="1" applyBorder="1" applyAlignment="1">
      <alignment horizontal="left" vertical="top" wrapText="1"/>
    </xf>
    <xf numFmtId="165" fontId="2"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xf>
    <xf numFmtId="167" fontId="1" fillId="0" borderId="1" xfId="0" applyNumberFormat="1" applyFont="1" applyFill="1" applyBorder="1" applyAlignment="1">
      <alignment horizontal="center" vertical="top"/>
    </xf>
    <xf numFmtId="166" fontId="1" fillId="0" borderId="1" xfId="0" applyNumberFormat="1" applyFont="1" applyFill="1" applyBorder="1" applyAlignment="1">
      <alignment horizontal="center" vertical="top"/>
    </xf>
    <xf numFmtId="168" fontId="1" fillId="0" borderId="1" xfId="0" applyNumberFormat="1" applyFont="1" applyFill="1" applyBorder="1" applyAlignment="1">
      <alignment horizontal="center" vertical="top"/>
    </xf>
    <xf numFmtId="0" fontId="1" fillId="0" borderId="1" xfId="0" applyFont="1" applyFill="1" applyBorder="1" applyAlignment="1">
      <alignment horizontal="left" vertical="top"/>
    </xf>
    <xf numFmtId="2" fontId="2" fillId="0" borderId="1" xfId="0" applyNumberFormat="1" applyFont="1" applyFill="1" applyBorder="1" applyAlignment="1">
      <alignment horizontal="center" vertical="top" wrapText="1"/>
    </xf>
    <xf numFmtId="165" fontId="16" fillId="0" borderId="1" xfId="0" applyNumberFormat="1" applyFont="1" applyFill="1" applyBorder="1" applyAlignment="1">
      <alignment horizontal="center" vertical="top"/>
    </xf>
    <xf numFmtId="0" fontId="3" fillId="0" borderId="0" xfId="0" applyFont="1" applyFill="1" applyAlignment="1">
      <alignment horizontal="center" wrapText="1"/>
    </xf>
    <xf numFmtId="0" fontId="14" fillId="2" borderId="0" xfId="0" applyFont="1" applyFill="1" applyBorder="1" applyAlignment="1">
      <alignment horizontal="center" vertical="top" wrapText="1"/>
    </xf>
    <xf numFmtId="0" fontId="15" fillId="0" borderId="0" xfId="0" applyFont="1" applyFill="1" applyBorder="1" applyAlignment="1">
      <alignment horizontal="center" vertical="top" wrapText="1"/>
    </xf>
    <xf numFmtId="0" fontId="11" fillId="2" borderId="0" xfId="0" applyFont="1" applyFill="1" applyBorder="1" applyAlignment="1">
      <alignment horizontal="left" vertical="top" wrapText="1"/>
    </xf>
    <xf numFmtId="0" fontId="12" fillId="0" borderId="0" xfId="0" applyFont="1" applyAlignment="1">
      <alignment vertical="top" wrapText="1"/>
    </xf>
    <xf numFmtId="4" fontId="13" fillId="0" borderId="0" xfId="0" applyNumberFormat="1" applyFont="1" applyFill="1" applyBorder="1" applyAlignment="1">
      <alignment horizontal="left" vertical="top" wrapText="1"/>
    </xf>
    <xf numFmtId="4" fontId="13" fillId="0" borderId="0" xfId="0" applyNumberFormat="1" applyFont="1" applyFill="1" applyBorder="1" applyAlignment="1">
      <alignment horizontal="left" vertical="top"/>
    </xf>
  </cellXfs>
  <cellStyles count="3">
    <cellStyle name="xl32" xfId="1"/>
    <cellStyle name="xl51" xfId="2"/>
    <cellStyle name="Обычный" xfId="0" builtinId="0"/>
  </cellStyles>
  <dxfs count="0"/>
  <tableStyles count="0" defaultTableStyle="TableStyleMedium9" defaultPivotStyle="PivotStyleLight16"/>
  <colors>
    <mruColors>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0"/>
  <sheetViews>
    <sheetView tabSelected="1" view="pageLayout" zoomScale="75" zoomScaleNormal="100" zoomScalePageLayoutView="75" workbookViewId="0"/>
  </sheetViews>
  <sheetFormatPr defaultRowHeight="15.75" x14ac:dyDescent="0.25"/>
  <cols>
    <col min="1" max="1" width="24.5" style="1" customWidth="1"/>
    <col min="2" max="2" width="47.5" style="4" customWidth="1"/>
    <col min="3" max="3" width="12.625" style="5" customWidth="1"/>
    <col min="4" max="4" width="12.625" style="12" customWidth="1"/>
    <col min="5" max="5" width="9.125" style="1" customWidth="1"/>
    <col min="6" max="164" width="9" style="1"/>
    <col min="165" max="165" width="24.375" style="1" customWidth="1"/>
    <col min="166" max="166" width="45.875" style="1" customWidth="1"/>
    <col min="167" max="167" width="13.875" style="1" customWidth="1"/>
    <col min="168" max="171" width="14" style="1" customWidth="1"/>
    <col min="172" max="172" width="18.25" style="1" customWidth="1"/>
    <col min="173" max="420" width="9" style="1"/>
    <col min="421" max="421" width="24.375" style="1" customWidth="1"/>
    <col min="422" max="422" width="45.875" style="1" customWidth="1"/>
    <col min="423" max="423" width="13.875" style="1" customWidth="1"/>
    <col min="424" max="427" width="14" style="1" customWidth="1"/>
    <col min="428" max="428" width="18.25" style="1" customWidth="1"/>
    <col min="429" max="676" width="9" style="1"/>
    <col min="677" max="677" width="24.375" style="1" customWidth="1"/>
    <col min="678" max="678" width="45.875" style="1" customWidth="1"/>
    <col min="679" max="679" width="13.875" style="1" customWidth="1"/>
    <col min="680" max="683" width="14" style="1" customWidth="1"/>
    <col min="684" max="684" width="18.25" style="1" customWidth="1"/>
    <col min="685" max="932" width="9" style="1"/>
    <col min="933" max="933" width="24.375" style="1" customWidth="1"/>
    <col min="934" max="934" width="45.875" style="1" customWidth="1"/>
    <col min="935" max="935" width="13.875" style="1" customWidth="1"/>
    <col min="936" max="939" width="14" style="1" customWidth="1"/>
    <col min="940" max="940" width="18.25" style="1" customWidth="1"/>
    <col min="941" max="1188" width="9" style="1"/>
    <col min="1189" max="1189" width="24.375" style="1" customWidth="1"/>
    <col min="1190" max="1190" width="45.875" style="1" customWidth="1"/>
    <col min="1191" max="1191" width="13.875" style="1" customWidth="1"/>
    <col min="1192" max="1195" width="14" style="1" customWidth="1"/>
    <col min="1196" max="1196" width="18.25" style="1" customWidth="1"/>
    <col min="1197" max="1444" width="9" style="1"/>
    <col min="1445" max="1445" width="24.375" style="1" customWidth="1"/>
    <col min="1446" max="1446" width="45.875" style="1" customWidth="1"/>
    <col min="1447" max="1447" width="13.875" style="1" customWidth="1"/>
    <col min="1448" max="1451" width="14" style="1" customWidth="1"/>
    <col min="1452" max="1452" width="18.25" style="1" customWidth="1"/>
    <col min="1453" max="1700" width="9" style="1"/>
    <col min="1701" max="1701" width="24.375" style="1" customWidth="1"/>
    <col min="1702" max="1702" width="45.875" style="1" customWidth="1"/>
    <col min="1703" max="1703" width="13.875" style="1" customWidth="1"/>
    <col min="1704" max="1707" width="14" style="1" customWidth="1"/>
    <col min="1708" max="1708" width="18.25" style="1" customWidth="1"/>
    <col min="1709" max="1956" width="9" style="1"/>
    <col min="1957" max="1957" width="24.375" style="1" customWidth="1"/>
    <col min="1958" max="1958" width="45.875" style="1" customWidth="1"/>
    <col min="1959" max="1959" width="13.875" style="1" customWidth="1"/>
    <col min="1960" max="1963" width="14" style="1" customWidth="1"/>
    <col min="1964" max="1964" width="18.25" style="1" customWidth="1"/>
    <col min="1965" max="2212" width="9" style="1"/>
    <col min="2213" max="2213" width="24.375" style="1" customWidth="1"/>
    <col min="2214" max="2214" width="45.875" style="1" customWidth="1"/>
    <col min="2215" max="2215" width="13.875" style="1" customWidth="1"/>
    <col min="2216" max="2219" width="14" style="1" customWidth="1"/>
    <col min="2220" max="2220" width="18.25" style="1" customWidth="1"/>
    <col min="2221" max="2468" width="9" style="1"/>
    <col min="2469" max="2469" width="24.375" style="1" customWidth="1"/>
    <col min="2470" max="2470" width="45.875" style="1" customWidth="1"/>
    <col min="2471" max="2471" width="13.875" style="1" customWidth="1"/>
    <col min="2472" max="2475" width="14" style="1" customWidth="1"/>
    <col min="2476" max="2476" width="18.25" style="1" customWidth="1"/>
    <col min="2477" max="2724" width="9" style="1"/>
    <col min="2725" max="2725" width="24.375" style="1" customWidth="1"/>
    <col min="2726" max="2726" width="45.875" style="1" customWidth="1"/>
    <col min="2727" max="2727" width="13.875" style="1" customWidth="1"/>
    <col min="2728" max="2731" width="14" style="1" customWidth="1"/>
    <col min="2732" max="2732" width="18.25" style="1" customWidth="1"/>
    <col min="2733" max="2980" width="9" style="1"/>
    <col min="2981" max="2981" width="24.375" style="1" customWidth="1"/>
    <col min="2982" max="2982" width="45.875" style="1" customWidth="1"/>
    <col min="2983" max="2983" width="13.875" style="1" customWidth="1"/>
    <col min="2984" max="2987" width="14" style="1" customWidth="1"/>
    <col min="2988" max="2988" width="18.25" style="1" customWidth="1"/>
    <col min="2989" max="3236" width="9" style="1"/>
    <col min="3237" max="3237" width="24.375" style="1" customWidth="1"/>
    <col min="3238" max="3238" width="45.875" style="1" customWidth="1"/>
    <col min="3239" max="3239" width="13.875" style="1" customWidth="1"/>
    <col min="3240" max="3243" width="14" style="1" customWidth="1"/>
    <col min="3244" max="3244" width="18.25" style="1" customWidth="1"/>
    <col min="3245" max="3492" width="9" style="1"/>
    <col min="3493" max="3493" width="24.375" style="1" customWidth="1"/>
    <col min="3494" max="3494" width="45.875" style="1" customWidth="1"/>
    <col min="3495" max="3495" width="13.875" style="1" customWidth="1"/>
    <col min="3496" max="3499" width="14" style="1" customWidth="1"/>
    <col min="3500" max="3500" width="18.25" style="1" customWidth="1"/>
    <col min="3501" max="3748" width="9" style="1"/>
    <col min="3749" max="3749" width="24.375" style="1" customWidth="1"/>
    <col min="3750" max="3750" width="45.875" style="1" customWidth="1"/>
    <col min="3751" max="3751" width="13.875" style="1" customWidth="1"/>
    <col min="3752" max="3755" width="14" style="1" customWidth="1"/>
    <col min="3756" max="3756" width="18.25" style="1" customWidth="1"/>
    <col min="3757" max="4004" width="9" style="1"/>
    <col min="4005" max="4005" width="24.375" style="1" customWidth="1"/>
    <col min="4006" max="4006" width="45.875" style="1" customWidth="1"/>
    <col min="4007" max="4007" width="13.875" style="1" customWidth="1"/>
    <col min="4008" max="4011" width="14" style="1" customWidth="1"/>
    <col min="4012" max="4012" width="18.25" style="1" customWidth="1"/>
    <col min="4013" max="4260" width="9" style="1"/>
    <col min="4261" max="4261" width="24.375" style="1" customWidth="1"/>
    <col min="4262" max="4262" width="45.875" style="1" customWidth="1"/>
    <col min="4263" max="4263" width="13.875" style="1" customWidth="1"/>
    <col min="4264" max="4267" width="14" style="1" customWidth="1"/>
    <col min="4268" max="4268" width="18.25" style="1" customWidth="1"/>
    <col min="4269" max="4516" width="9" style="1"/>
    <col min="4517" max="4517" width="24.375" style="1" customWidth="1"/>
    <col min="4518" max="4518" width="45.875" style="1" customWidth="1"/>
    <col min="4519" max="4519" width="13.875" style="1" customWidth="1"/>
    <col min="4520" max="4523" width="14" style="1" customWidth="1"/>
    <col min="4524" max="4524" width="18.25" style="1" customWidth="1"/>
    <col min="4525" max="4772" width="9" style="1"/>
    <col min="4773" max="4773" width="24.375" style="1" customWidth="1"/>
    <col min="4774" max="4774" width="45.875" style="1" customWidth="1"/>
    <col min="4775" max="4775" width="13.875" style="1" customWidth="1"/>
    <col min="4776" max="4779" width="14" style="1" customWidth="1"/>
    <col min="4780" max="4780" width="18.25" style="1" customWidth="1"/>
    <col min="4781" max="5028" width="9" style="1"/>
    <col min="5029" max="5029" width="24.375" style="1" customWidth="1"/>
    <col min="5030" max="5030" width="45.875" style="1" customWidth="1"/>
    <col min="5031" max="5031" width="13.875" style="1" customWidth="1"/>
    <col min="5032" max="5035" width="14" style="1" customWidth="1"/>
    <col min="5036" max="5036" width="18.25" style="1" customWidth="1"/>
    <col min="5037" max="5284" width="9" style="1"/>
    <col min="5285" max="5285" width="24.375" style="1" customWidth="1"/>
    <col min="5286" max="5286" width="45.875" style="1" customWidth="1"/>
    <col min="5287" max="5287" width="13.875" style="1" customWidth="1"/>
    <col min="5288" max="5291" width="14" style="1" customWidth="1"/>
    <col min="5292" max="5292" width="18.25" style="1" customWidth="1"/>
    <col min="5293" max="5540" width="9" style="1"/>
    <col min="5541" max="5541" width="24.375" style="1" customWidth="1"/>
    <col min="5542" max="5542" width="45.875" style="1" customWidth="1"/>
    <col min="5543" max="5543" width="13.875" style="1" customWidth="1"/>
    <col min="5544" max="5547" width="14" style="1" customWidth="1"/>
    <col min="5548" max="5548" width="18.25" style="1" customWidth="1"/>
    <col min="5549" max="5796" width="9" style="1"/>
    <col min="5797" max="5797" width="24.375" style="1" customWidth="1"/>
    <col min="5798" max="5798" width="45.875" style="1" customWidth="1"/>
    <col min="5799" max="5799" width="13.875" style="1" customWidth="1"/>
    <col min="5800" max="5803" width="14" style="1" customWidth="1"/>
    <col min="5804" max="5804" width="18.25" style="1" customWidth="1"/>
    <col min="5805" max="6052" width="9" style="1"/>
    <col min="6053" max="6053" width="24.375" style="1" customWidth="1"/>
    <col min="6054" max="6054" width="45.875" style="1" customWidth="1"/>
    <col min="6055" max="6055" width="13.875" style="1" customWidth="1"/>
    <col min="6056" max="6059" width="14" style="1" customWidth="1"/>
    <col min="6060" max="6060" width="18.25" style="1" customWidth="1"/>
    <col min="6061" max="6308" width="9" style="1"/>
    <col min="6309" max="6309" width="24.375" style="1" customWidth="1"/>
    <col min="6310" max="6310" width="45.875" style="1" customWidth="1"/>
    <col min="6311" max="6311" width="13.875" style="1" customWidth="1"/>
    <col min="6312" max="6315" width="14" style="1" customWidth="1"/>
    <col min="6316" max="6316" width="18.25" style="1" customWidth="1"/>
    <col min="6317" max="6564" width="9" style="1"/>
    <col min="6565" max="6565" width="24.375" style="1" customWidth="1"/>
    <col min="6566" max="6566" width="45.875" style="1" customWidth="1"/>
    <col min="6567" max="6567" width="13.875" style="1" customWidth="1"/>
    <col min="6568" max="6571" width="14" style="1" customWidth="1"/>
    <col min="6572" max="6572" width="18.25" style="1" customWidth="1"/>
    <col min="6573" max="6820" width="9" style="1"/>
    <col min="6821" max="6821" width="24.375" style="1" customWidth="1"/>
    <col min="6822" max="6822" width="45.875" style="1" customWidth="1"/>
    <col min="6823" max="6823" width="13.875" style="1" customWidth="1"/>
    <col min="6824" max="6827" width="14" style="1" customWidth="1"/>
    <col min="6828" max="6828" width="18.25" style="1" customWidth="1"/>
    <col min="6829" max="7076" width="9" style="1"/>
    <col min="7077" max="7077" width="24.375" style="1" customWidth="1"/>
    <col min="7078" max="7078" width="45.875" style="1" customWidth="1"/>
    <col min="7079" max="7079" width="13.875" style="1" customWidth="1"/>
    <col min="7080" max="7083" width="14" style="1" customWidth="1"/>
    <col min="7084" max="7084" width="18.25" style="1" customWidth="1"/>
    <col min="7085" max="7332" width="9" style="1"/>
    <col min="7333" max="7333" width="24.375" style="1" customWidth="1"/>
    <col min="7334" max="7334" width="45.875" style="1" customWidth="1"/>
    <col min="7335" max="7335" width="13.875" style="1" customWidth="1"/>
    <col min="7336" max="7339" width="14" style="1" customWidth="1"/>
    <col min="7340" max="7340" width="18.25" style="1" customWidth="1"/>
    <col min="7341" max="7588" width="9" style="1"/>
    <col min="7589" max="7589" width="24.375" style="1" customWidth="1"/>
    <col min="7590" max="7590" width="45.875" style="1" customWidth="1"/>
    <col min="7591" max="7591" width="13.875" style="1" customWidth="1"/>
    <col min="7592" max="7595" width="14" style="1" customWidth="1"/>
    <col min="7596" max="7596" width="18.25" style="1" customWidth="1"/>
    <col min="7597" max="7844" width="9" style="1"/>
    <col min="7845" max="7845" width="24.375" style="1" customWidth="1"/>
    <col min="7846" max="7846" width="45.875" style="1" customWidth="1"/>
    <col min="7847" max="7847" width="13.875" style="1" customWidth="1"/>
    <col min="7848" max="7851" width="14" style="1" customWidth="1"/>
    <col min="7852" max="7852" width="18.25" style="1" customWidth="1"/>
    <col min="7853" max="8100" width="9" style="1"/>
    <col min="8101" max="8101" width="24.375" style="1" customWidth="1"/>
    <col min="8102" max="8102" width="45.875" style="1" customWidth="1"/>
    <col min="8103" max="8103" width="13.875" style="1" customWidth="1"/>
    <col min="8104" max="8107" width="14" style="1" customWidth="1"/>
    <col min="8108" max="8108" width="18.25" style="1" customWidth="1"/>
    <col min="8109" max="8356" width="9" style="1"/>
    <col min="8357" max="8357" width="24.375" style="1" customWidth="1"/>
    <col min="8358" max="8358" width="45.875" style="1" customWidth="1"/>
    <col min="8359" max="8359" width="13.875" style="1" customWidth="1"/>
    <col min="8360" max="8363" width="14" style="1" customWidth="1"/>
    <col min="8364" max="8364" width="18.25" style="1" customWidth="1"/>
    <col min="8365" max="8612" width="9" style="1"/>
    <col min="8613" max="8613" width="24.375" style="1" customWidth="1"/>
    <col min="8614" max="8614" width="45.875" style="1" customWidth="1"/>
    <col min="8615" max="8615" width="13.875" style="1" customWidth="1"/>
    <col min="8616" max="8619" width="14" style="1" customWidth="1"/>
    <col min="8620" max="8620" width="18.25" style="1" customWidth="1"/>
    <col min="8621" max="8868" width="9" style="1"/>
    <col min="8869" max="8869" width="24.375" style="1" customWidth="1"/>
    <col min="8870" max="8870" width="45.875" style="1" customWidth="1"/>
    <col min="8871" max="8871" width="13.875" style="1" customWidth="1"/>
    <col min="8872" max="8875" width="14" style="1" customWidth="1"/>
    <col min="8876" max="8876" width="18.25" style="1" customWidth="1"/>
    <col min="8877" max="9124" width="9" style="1"/>
    <col min="9125" max="9125" width="24.375" style="1" customWidth="1"/>
    <col min="9126" max="9126" width="45.875" style="1" customWidth="1"/>
    <col min="9127" max="9127" width="13.875" style="1" customWidth="1"/>
    <col min="9128" max="9131" width="14" style="1" customWidth="1"/>
    <col min="9132" max="9132" width="18.25" style="1" customWidth="1"/>
    <col min="9133" max="9380" width="9" style="1"/>
    <col min="9381" max="9381" width="24.375" style="1" customWidth="1"/>
    <col min="9382" max="9382" width="45.875" style="1" customWidth="1"/>
    <col min="9383" max="9383" width="13.875" style="1" customWidth="1"/>
    <col min="9384" max="9387" width="14" style="1" customWidth="1"/>
    <col min="9388" max="9388" width="18.25" style="1" customWidth="1"/>
    <col min="9389" max="9636" width="9" style="1"/>
    <col min="9637" max="9637" width="24.375" style="1" customWidth="1"/>
    <col min="9638" max="9638" width="45.875" style="1" customWidth="1"/>
    <col min="9639" max="9639" width="13.875" style="1" customWidth="1"/>
    <col min="9640" max="9643" width="14" style="1" customWidth="1"/>
    <col min="9644" max="9644" width="18.25" style="1" customWidth="1"/>
    <col min="9645" max="9892" width="9" style="1"/>
    <col min="9893" max="9893" width="24.375" style="1" customWidth="1"/>
    <col min="9894" max="9894" width="45.875" style="1" customWidth="1"/>
    <col min="9895" max="9895" width="13.875" style="1" customWidth="1"/>
    <col min="9896" max="9899" width="14" style="1" customWidth="1"/>
    <col min="9900" max="9900" width="18.25" style="1" customWidth="1"/>
    <col min="9901" max="10148" width="9" style="1"/>
    <col min="10149" max="10149" width="24.375" style="1" customWidth="1"/>
    <col min="10150" max="10150" width="45.875" style="1" customWidth="1"/>
    <col min="10151" max="10151" width="13.875" style="1" customWidth="1"/>
    <col min="10152" max="10155" width="14" style="1" customWidth="1"/>
    <col min="10156" max="10156" width="18.25" style="1" customWidth="1"/>
    <col min="10157" max="10404" width="9" style="1"/>
    <col min="10405" max="10405" width="24.375" style="1" customWidth="1"/>
    <col min="10406" max="10406" width="45.875" style="1" customWidth="1"/>
    <col min="10407" max="10407" width="13.875" style="1" customWidth="1"/>
    <col min="10408" max="10411" width="14" style="1" customWidth="1"/>
    <col min="10412" max="10412" width="18.25" style="1" customWidth="1"/>
    <col min="10413" max="10660" width="9" style="1"/>
    <col min="10661" max="10661" width="24.375" style="1" customWidth="1"/>
    <col min="10662" max="10662" width="45.875" style="1" customWidth="1"/>
    <col min="10663" max="10663" width="13.875" style="1" customWidth="1"/>
    <col min="10664" max="10667" width="14" style="1" customWidth="1"/>
    <col min="10668" max="10668" width="18.25" style="1" customWidth="1"/>
    <col min="10669" max="10916" width="9" style="1"/>
    <col min="10917" max="10917" width="24.375" style="1" customWidth="1"/>
    <col min="10918" max="10918" width="45.875" style="1" customWidth="1"/>
    <col min="10919" max="10919" width="13.875" style="1" customWidth="1"/>
    <col min="10920" max="10923" width="14" style="1" customWidth="1"/>
    <col min="10924" max="10924" width="18.25" style="1" customWidth="1"/>
    <col min="10925" max="11172" width="9" style="1"/>
    <col min="11173" max="11173" width="24.375" style="1" customWidth="1"/>
    <col min="11174" max="11174" width="45.875" style="1" customWidth="1"/>
    <col min="11175" max="11175" width="13.875" style="1" customWidth="1"/>
    <col min="11176" max="11179" width="14" style="1" customWidth="1"/>
    <col min="11180" max="11180" width="18.25" style="1" customWidth="1"/>
    <col min="11181" max="11428" width="9" style="1"/>
    <col min="11429" max="11429" width="24.375" style="1" customWidth="1"/>
    <col min="11430" max="11430" width="45.875" style="1" customWidth="1"/>
    <col min="11431" max="11431" width="13.875" style="1" customWidth="1"/>
    <col min="11432" max="11435" width="14" style="1" customWidth="1"/>
    <col min="11436" max="11436" width="18.25" style="1" customWidth="1"/>
    <col min="11437" max="11684" width="9" style="1"/>
    <col min="11685" max="11685" width="24.375" style="1" customWidth="1"/>
    <col min="11686" max="11686" width="45.875" style="1" customWidth="1"/>
    <col min="11687" max="11687" width="13.875" style="1" customWidth="1"/>
    <col min="11688" max="11691" width="14" style="1" customWidth="1"/>
    <col min="11692" max="11692" width="18.25" style="1" customWidth="1"/>
    <col min="11693" max="11940" width="9" style="1"/>
    <col min="11941" max="11941" width="24.375" style="1" customWidth="1"/>
    <col min="11942" max="11942" width="45.875" style="1" customWidth="1"/>
    <col min="11943" max="11943" width="13.875" style="1" customWidth="1"/>
    <col min="11944" max="11947" width="14" style="1" customWidth="1"/>
    <col min="11948" max="11948" width="18.25" style="1" customWidth="1"/>
    <col min="11949" max="12196" width="9" style="1"/>
    <col min="12197" max="12197" width="24.375" style="1" customWidth="1"/>
    <col min="12198" max="12198" width="45.875" style="1" customWidth="1"/>
    <col min="12199" max="12199" width="13.875" style="1" customWidth="1"/>
    <col min="12200" max="12203" width="14" style="1" customWidth="1"/>
    <col min="12204" max="12204" width="18.25" style="1" customWidth="1"/>
    <col min="12205" max="12452" width="9" style="1"/>
    <col min="12453" max="12453" width="24.375" style="1" customWidth="1"/>
    <col min="12454" max="12454" width="45.875" style="1" customWidth="1"/>
    <col min="12455" max="12455" width="13.875" style="1" customWidth="1"/>
    <col min="12456" max="12459" width="14" style="1" customWidth="1"/>
    <col min="12460" max="12460" width="18.25" style="1" customWidth="1"/>
    <col min="12461" max="12708" width="9" style="1"/>
    <col min="12709" max="12709" width="24.375" style="1" customWidth="1"/>
    <col min="12710" max="12710" width="45.875" style="1" customWidth="1"/>
    <col min="12711" max="12711" width="13.875" style="1" customWidth="1"/>
    <col min="12712" max="12715" width="14" style="1" customWidth="1"/>
    <col min="12716" max="12716" width="18.25" style="1" customWidth="1"/>
    <col min="12717" max="12964" width="9" style="1"/>
    <col min="12965" max="12965" width="24.375" style="1" customWidth="1"/>
    <col min="12966" max="12966" width="45.875" style="1" customWidth="1"/>
    <col min="12967" max="12967" width="13.875" style="1" customWidth="1"/>
    <col min="12968" max="12971" width="14" style="1" customWidth="1"/>
    <col min="12972" max="12972" width="18.25" style="1" customWidth="1"/>
    <col min="12973" max="13220" width="9" style="1"/>
    <col min="13221" max="13221" width="24.375" style="1" customWidth="1"/>
    <col min="13222" max="13222" width="45.875" style="1" customWidth="1"/>
    <col min="13223" max="13223" width="13.875" style="1" customWidth="1"/>
    <col min="13224" max="13227" width="14" style="1" customWidth="1"/>
    <col min="13228" max="13228" width="18.25" style="1" customWidth="1"/>
    <col min="13229" max="13476" width="9" style="1"/>
    <col min="13477" max="13477" width="24.375" style="1" customWidth="1"/>
    <col min="13478" max="13478" width="45.875" style="1" customWidth="1"/>
    <col min="13479" max="13479" width="13.875" style="1" customWidth="1"/>
    <col min="13480" max="13483" width="14" style="1" customWidth="1"/>
    <col min="13484" max="13484" width="18.25" style="1" customWidth="1"/>
    <col min="13485" max="13732" width="9" style="1"/>
    <col min="13733" max="13733" width="24.375" style="1" customWidth="1"/>
    <col min="13734" max="13734" width="45.875" style="1" customWidth="1"/>
    <col min="13735" max="13735" width="13.875" style="1" customWidth="1"/>
    <col min="13736" max="13739" width="14" style="1" customWidth="1"/>
    <col min="13740" max="13740" width="18.25" style="1" customWidth="1"/>
    <col min="13741" max="13988" width="9" style="1"/>
    <col min="13989" max="13989" width="24.375" style="1" customWidth="1"/>
    <col min="13990" max="13990" width="45.875" style="1" customWidth="1"/>
    <col min="13991" max="13991" width="13.875" style="1" customWidth="1"/>
    <col min="13992" max="13995" width="14" style="1" customWidth="1"/>
    <col min="13996" max="13996" width="18.25" style="1" customWidth="1"/>
    <col min="13997" max="14244" width="9" style="1"/>
    <col min="14245" max="14245" width="24.375" style="1" customWidth="1"/>
    <col min="14246" max="14246" width="45.875" style="1" customWidth="1"/>
    <col min="14247" max="14247" width="13.875" style="1" customWidth="1"/>
    <col min="14248" max="14251" width="14" style="1" customWidth="1"/>
    <col min="14252" max="14252" width="18.25" style="1" customWidth="1"/>
    <col min="14253" max="14500" width="9" style="1"/>
    <col min="14501" max="14501" width="24.375" style="1" customWidth="1"/>
    <col min="14502" max="14502" width="45.875" style="1" customWidth="1"/>
    <col min="14503" max="14503" width="13.875" style="1" customWidth="1"/>
    <col min="14504" max="14507" width="14" style="1" customWidth="1"/>
    <col min="14508" max="14508" width="18.25" style="1" customWidth="1"/>
    <col min="14509" max="14756" width="9" style="1"/>
    <col min="14757" max="14757" width="24.375" style="1" customWidth="1"/>
    <col min="14758" max="14758" width="45.875" style="1" customWidth="1"/>
    <col min="14759" max="14759" width="13.875" style="1" customWidth="1"/>
    <col min="14760" max="14763" width="14" style="1" customWidth="1"/>
    <col min="14764" max="14764" width="18.25" style="1" customWidth="1"/>
    <col min="14765" max="15012" width="9" style="1"/>
    <col min="15013" max="15013" width="24.375" style="1" customWidth="1"/>
    <col min="15014" max="15014" width="45.875" style="1" customWidth="1"/>
    <col min="15015" max="15015" width="13.875" style="1" customWidth="1"/>
    <col min="15016" max="15019" width="14" style="1" customWidth="1"/>
    <col min="15020" max="15020" width="18.25" style="1" customWidth="1"/>
    <col min="15021" max="15268" width="9" style="1"/>
    <col min="15269" max="15269" width="24.375" style="1" customWidth="1"/>
    <col min="15270" max="15270" width="45.875" style="1" customWidth="1"/>
    <col min="15271" max="15271" width="13.875" style="1" customWidth="1"/>
    <col min="15272" max="15275" width="14" style="1" customWidth="1"/>
    <col min="15276" max="15276" width="18.25" style="1" customWidth="1"/>
    <col min="15277" max="15524" width="9" style="1"/>
    <col min="15525" max="15525" width="24.375" style="1" customWidth="1"/>
    <col min="15526" max="15526" width="45.875" style="1" customWidth="1"/>
    <col min="15527" max="15527" width="13.875" style="1" customWidth="1"/>
    <col min="15528" max="15531" width="14" style="1" customWidth="1"/>
    <col min="15532" max="15532" width="18.25" style="1" customWidth="1"/>
    <col min="15533" max="15780" width="9" style="1"/>
    <col min="15781" max="15781" width="24.375" style="1" customWidth="1"/>
    <col min="15782" max="15782" width="45.875" style="1" customWidth="1"/>
    <col min="15783" max="15783" width="13.875" style="1" customWidth="1"/>
    <col min="15784" max="15787" width="14" style="1" customWidth="1"/>
    <col min="15788" max="15788" width="18.25" style="1" customWidth="1"/>
    <col min="15789" max="16036" width="9" style="1"/>
    <col min="16037" max="16037" width="24.375" style="1" customWidth="1"/>
    <col min="16038" max="16038" width="45.875" style="1" customWidth="1"/>
    <col min="16039" max="16039" width="13.875" style="1" customWidth="1"/>
    <col min="16040" max="16043" width="14" style="1" customWidth="1"/>
    <col min="16044" max="16044" width="18.25" style="1" customWidth="1"/>
    <col min="16045" max="16380" width="9" style="1"/>
    <col min="16381" max="16384" width="9" style="1" customWidth="1"/>
  </cols>
  <sheetData>
    <row r="1" spans="1:5" ht="20.25" x14ac:dyDescent="0.25">
      <c r="A1" s="15"/>
      <c r="B1" s="46"/>
      <c r="C1" s="47"/>
      <c r="D1" s="48" t="s">
        <v>369</v>
      </c>
      <c r="E1" s="48"/>
    </row>
    <row r="2" spans="1:5" ht="12.75" customHeight="1" x14ac:dyDescent="0.25">
      <c r="A2" s="15"/>
      <c r="B2" s="16"/>
      <c r="C2" s="17"/>
      <c r="D2" s="18"/>
      <c r="E2" s="18"/>
    </row>
    <row r="3" spans="1:5" ht="20.25" x14ac:dyDescent="0.25">
      <c r="A3" s="15"/>
      <c r="B3" s="46"/>
      <c r="C3" s="47"/>
      <c r="D3" s="49" t="s">
        <v>520</v>
      </c>
      <c r="E3" s="49"/>
    </row>
    <row r="4" spans="1:5" ht="20.25" x14ac:dyDescent="0.25">
      <c r="A4" s="19"/>
      <c r="B4" s="20"/>
      <c r="C4" s="15"/>
      <c r="D4" s="21"/>
      <c r="E4" s="15"/>
    </row>
    <row r="5" spans="1:5" ht="20.25" x14ac:dyDescent="0.25">
      <c r="A5" s="44" t="s">
        <v>459</v>
      </c>
      <c r="B5" s="44"/>
      <c r="C5" s="44"/>
      <c r="D5" s="44"/>
      <c r="E5" s="44"/>
    </row>
    <row r="6" spans="1:5" ht="20.25" x14ac:dyDescent="0.25">
      <c r="A6" s="45" t="s">
        <v>525</v>
      </c>
      <c r="B6" s="45"/>
      <c r="C6" s="45"/>
      <c r="D6" s="45"/>
      <c r="E6" s="45"/>
    </row>
    <row r="7" spans="1:5" ht="30" x14ac:dyDescent="0.25">
      <c r="A7" s="13"/>
      <c r="B7" s="14"/>
      <c r="C7" s="13"/>
      <c r="D7" s="13"/>
      <c r="E7" s="13"/>
    </row>
    <row r="8" spans="1:5" ht="63" x14ac:dyDescent="0.25">
      <c r="A8" s="24" t="s">
        <v>0</v>
      </c>
      <c r="B8" s="24" t="s">
        <v>1</v>
      </c>
      <c r="C8" s="10" t="s">
        <v>368</v>
      </c>
      <c r="D8" s="11" t="s">
        <v>367</v>
      </c>
      <c r="E8" s="10" t="s">
        <v>456</v>
      </c>
    </row>
    <row r="9" spans="1:5" s="2" customFormat="1" ht="12.75" x14ac:dyDescent="0.25">
      <c r="A9" s="25">
        <v>1</v>
      </c>
      <c r="B9" s="25">
        <v>2</v>
      </c>
      <c r="C9" s="26">
        <v>3</v>
      </c>
      <c r="D9" s="25">
        <v>4</v>
      </c>
      <c r="E9" s="26">
        <v>5</v>
      </c>
    </row>
    <row r="10" spans="1:5" x14ac:dyDescent="0.25">
      <c r="A10" s="27" t="s">
        <v>2</v>
      </c>
      <c r="B10" s="27" t="s">
        <v>3</v>
      </c>
      <c r="C10" s="31">
        <v>33405485.350000001</v>
      </c>
      <c r="D10" s="31">
        <v>22845481.840999998</v>
      </c>
      <c r="E10" s="28">
        <f>D10/C10*100</f>
        <v>68.388414661965086</v>
      </c>
    </row>
    <row r="11" spans="1:5" x14ac:dyDescent="0.25">
      <c r="A11" s="27" t="s">
        <v>4</v>
      </c>
      <c r="B11" s="27" t="s">
        <v>5</v>
      </c>
      <c r="C11" s="41">
        <f>C12+C208+C215+C220+C212+C265</f>
        <v>35093650.219999991</v>
      </c>
      <c r="D11" s="41">
        <f>D12+D208+D215+D220+D212+D265</f>
        <v>26559430.334600002</v>
      </c>
      <c r="E11" s="28">
        <f t="shared" ref="E11:E74" si="0">D11/C11*100</f>
        <v>75.681583899367894</v>
      </c>
    </row>
    <row r="12" spans="1:5" ht="47.25" x14ac:dyDescent="0.25">
      <c r="A12" s="27" t="s">
        <v>6</v>
      </c>
      <c r="B12" s="27" t="s">
        <v>7</v>
      </c>
      <c r="C12" s="41">
        <f>C13+C28+C134+C175</f>
        <v>34667357.509999998</v>
      </c>
      <c r="D12" s="41">
        <f>D13+D28+D134+D175</f>
        <v>26115921.714550003</v>
      </c>
      <c r="E12" s="28">
        <f t="shared" si="0"/>
        <v>75.332888314365221</v>
      </c>
    </row>
    <row r="13" spans="1:5" ht="31.5" x14ac:dyDescent="0.25">
      <c r="A13" s="27" t="s">
        <v>72</v>
      </c>
      <c r="B13" s="27" t="s">
        <v>35</v>
      </c>
      <c r="C13" s="28">
        <f>C14+C16+C18+C20+C22+C24+C26</f>
        <v>17120983.199999999</v>
      </c>
      <c r="D13" s="28">
        <f>D14+D16+D18+D20+D22+D24+D26</f>
        <v>13571196.200000001</v>
      </c>
      <c r="E13" s="28">
        <f t="shared" si="0"/>
        <v>79.266453576100716</v>
      </c>
    </row>
    <row r="14" spans="1:5" ht="31.5" x14ac:dyDescent="0.25">
      <c r="A14" s="7" t="s">
        <v>73</v>
      </c>
      <c r="B14" s="7" t="s">
        <v>560</v>
      </c>
      <c r="C14" s="29">
        <f>C15</f>
        <v>12659146</v>
      </c>
      <c r="D14" s="29">
        <f>D15</f>
        <v>9494100</v>
      </c>
      <c r="E14" s="23">
        <f t="shared" si="0"/>
        <v>74.997950098687539</v>
      </c>
    </row>
    <row r="15" spans="1:5" ht="33" customHeight="1" x14ac:dyDescent="0.25">
      <c r="A15" s="7" t="s">
        <v>74</v>
      </c>
      <c r="B15" s="7" t="s">
        <v>8</v>
      </c>
      <c r="C15" s="23">
        <v>12659146</v>
      </c>
      <c r="D15" s="30">
        <v>9494100</v>
      </c>
      <c r="E15" s="23">
        <f t="shared" si="0"/>
        <v>74.997950098687539</v>
      </c>
    </row>
    <row r="16" spans="1:5" ht="31.5" x14ac:dyDescent="0.25">
      <c r="A16" s="7" t="s">
        <v>469</v>
      </c>
      <c r="B16" s="7" t="s">
        <v>472</v>
      </c>
      <c r="C16" s="23">
        <f>C17</f>
        <v>2264166.7999999998</v>
      </c>
      <c r="D16" s="23">
        <f>D17</f>
        <v>2264166.7999999998</v>
      </c>
      <c r="E16" s="23">
        <f t="shared" si="0"/>
        <v>100</v>
      </c>
    </row>
    <row r="17" spans="1:5" ht="47.25" x14ac:dyDescent="0.25">
      <c r="A17" s="7" t="s">
        <v>470</v>
      </c>
      <c r="B17" s="7" t="s">
        <v>471</v>
      </c>
      <c r="C17" s="23">
        <v>2264166.7999999998</v>
      </c>
      <c r="D17" s="30">
        <v>2264166.7999999998</v>
      </c>
      <c r="E17" s="23">
        <f t="shared" si="0"/>
        <v>100</v>
      </c>
    </row>
    <row r="18" spans="1:5" ht="47.25" x14ac:dyDescent="0.25">
      <c r="A18" s="7" t="s">
        <v>173</v>
      </c>
      <c r="B18" s="7" t="s">
        <v>172</v>
      </c>
      <c r="C18" s="29">
        <f>C19</f>
        <v>1461507</v>
      </c>
      <c r="D18" s="29">
        <f>D19</f>
        <v>1096128</v>
      </c>
      <c r="E18" s="23">
        <f t="shared" si="0"/>
        <v>74.999846049317583</v>
      </c>
    </row>
    <row r="19" spans="1:5" ht="63" x14ac:dyDescent="0.25">
      <c r="A19" s="7" t="s">
        <v>169</v>
      </c>
      <c r="B19" s="7" t="s">
        <v>168</v>
      </c>
      <c r="C19" s="23">
        <v>1461507</v>
      </c>
      <c r="D19" s="30">
        <v>1096128</v>
      </c>
      <c r="E19" s="23">
        <f t="shared" si="0"/>
        <v>74.999846049317583</v>
      </c>
    </row>
    <row r="20" spans="1:5" ht="47.25" x14ac:dyDescent="0.25">
      <c r="A20" s="7" t="s">
        <v>75</v>
      </c>
      <c r="B20" s="7" t="s">
        <v>37</v>
      </c>
      <c r="C20" s="29">
        <f>C21</f>
        <v>77448</v>
      </c>
      <c r="D20" s="29">
        <f>D21</f>
        <v>58086</v>
      </c>
      <c r="E20" s="23">
        <f t="shared" si="0"/>
        <v>75</v>
      </c>
    </row>
    <row r="21" spans="1:5" ht="63" x14ac:dyDescent="0.25">
      <c r="A21" s="7" t="s">
        <v>76</v>
      </c>
      <c r="B21" s="7" t="s">
        <v>38</v>
      </c>
      <c r="C21" s="23">
        <v>77448</v>
      </c>
      <c r="D21" s="30">
        <v>58086</v>
      </c>
      <c r="E21" s="23">
        <f t="shared" si="0"/>
        <v>75</v>
      </c>
    </row>
    <row r="22" spans="1:5" ht="110.25" x14ac:dyDescent="0.25">
      <c r="A22" s="7" t="s">
        <v>370</v>
      </c>
      <c r="B22" s="7" t="s">
        <v>371</v>
      </c>
      <c r="C22" s="23">
        <f>C23</f>
        <v>504800</v>
      </c>
      <c r="D22" s="23">
        <f>D23</f>
        <v>504800</v>
      </c>
      <c r="E22" s="23">
        <f t="shared" si="0"/>
        <v>100</v>
      </c>
    </row>
    <row r="23" spans="1:5" ht="110.25" x14ac:dyDescent="0.25">
      <c r="A23" s="7" t="s">
        <v>372</v>
      </c>
      <c r="B23" s="7" t="s">
        <v>373</v>
      </c>
      <c r="C23" s="23">
        <v>504800</v>
      </c>
      <c r="D23" s="30">
        <v>504800</v>
      </c>
      <c r="E23" s="23">
        <f t="shared" si="0"/>
        <v>100</v>
      </c>
    </row>
    <row r="24" spans="1:5" ht="110.25" x14ac:dyDescent="0.25">
      <c r="A24" s="7" t="s">
        <v>473</v>
      </c>
      <c r="B24" s="7" t="s">
        <v>475</v>
      </c>
      <c r="C24" s="30">
        <f>C25</f>
        <v>108370.4</v>
      </c>
      <c r="D24" s="30">
        <f>D25</f>
        <v>108370.4</v>
      </c>
      <c r="E24" s="23">
        <f t="shared" si="0"/>
        <v>100</v>
      </c>
    </row>
    <row r="25" spans="1:5" ht="126" x14ac:dyDescent="0.25">
      <c r="A25" s="7" t="s">
        <v>474</v>
      </c>
      <c r="B25" s="7" t="s">
        <v>476</v>
      </c>
      <c r="C25" s="23">
        <v>108370.4</v>
      </c>
      <c r="D25" s="30">
        <v>108370.4</v>
      </c>
      <c r="E25" s="23">
        <f t="shared" si="0"/>
        <v>100</v>
      </c>
    </row>
    <row r="26" spans="1:5" ht="141.75" x14ac:dyDescent="0.25">
      <c r="A26" s="7" t="s">
        <v>526</v>
      </c>
      <c r="B26" s="7" t="s">
        <v>528</v>
      </c>
      <c r="C26" s="23">
        <f>C27</f>
        <v>45545</v>
      </c>
      <c r="D26" s="23">
        <f>D27</f>
        <v>45545</v>
      </c>
      <c r="E26" s="23">
        <f t="shared" si="0"/>
        <v>100</v>
      </c>
    </row>
    <row r="27" spans="1:5" ht="157.5" x14ac:dyDescent="0.25">
      <c r="A27" s="7" t="s">
        <v>527</v>
      </c>
      <c r="B27" s="7" t="s">
        <v>529</v>
      </c>
      <c r="C27" s="23">
        <v>45545</v>
      </c>
      <c r="D27" s="30">
        <v>45545</v>
      </c>
      <c r="E27" s="23">
        <f t="shared" si="0"/>
        <v>100</v>
      </c>
    </row>
    <row r="28" spans="1:5" ht="32.25" customHeight="1" x14ac:dyDescent="0.25">
      <c r="A28" s="27" t="s">
        <v>77</v>
      </c>
      <c r="B28" s="27" t="s">
        <v>23</v>
      </c>
      <c r="C28" s="31">
        <f>C29+C31+C33+C35+C38+C39+C41+C42+C43+C45+C47+C49+C51+C53+C55+C57+C59+C61+C63+C65+C67+C69+C71+C73+C75+C77+C79+C81+C83+C85+C86+C88+C90+C92+C94+C95+C97+C98+C100+C102+C104+C106+C108+C110+C112+C114+C116+C118+C120+C121+C122+C124+C125+C127+C128+C130+C132</f>
        <v>7344762.9900000021</v>
      </c>
      <c r="D28" s="31">
        <f>D29+D31+D33+D35+D38+D39+D41+D42+D43+D45+D47+D49+D51+D53+D55+D57+D59+D61+D63+D65+D67+D69+D71+D73+D75+D77+D79+D81+D83+D85+D86+D88+D90+D92+D94+D95+D97+D98+D100+D102+D104+D106+D108+D110+D112+D114+D116+D118+D120+D121+D122+D124+D125+D127+D128+D130+D132</f>
        <v>5136722.9609600008</v>
      </c>
      <c r="E28" s="28">
        <f t="shared" si="0"/>
        <v>69.93721877688526</v>
      </c>
    </row>
    <row r="29" spans="1:5" ht="63" x14ac:dyDescent="0.25">
      <c r="A29" s="7" t="s">
        <v>336</v>
      </c>
      <c r="B29" s="7" t="s">
        <v>338</v>
      </c>
      <c r="C29" s="23">
        <f>C30</f>
        <v>6597.3</v>
      </c>
      <c r="D29" s="23"/>
      <c r="E29" s="23"/>
    </row>
    <row r="30" spans="1:5" ht="63" x14ac:dyDescent="0.25">
      <c r="A30" s="7" t="s">
        <v>337</v>
      </c>
      <c r="B30" s="7" t="s">
        <v>521</v>
      </c>
      <c r="C30" s="23">
        <v>6597.3</v>
      </c>
      <c r="D30" s="23"/>
      <c r="E30" s="23"/>
    </row>
    <row r="31" spans="1:5" ht="63" x14ac:dyDescent="0.25">
      <c r="A31" s="7" t="s">
        <v>68</v>
      </c>
      <c r="B31" s="7" t="s">
        <v>522</v>
      </c>
      <c r="C31" s="23">
        <f>C32</f>
        <v>20471.7</v>
      </c>
      <c r="D31" s="23">
        <f>D32</f>
        <v>13760.3806</v>
      </c>
      <c r="E31" s="23">
        <f t="shared" si="0"/>
        <v>67.216599500774237</v>
      </c>
    </row>
    <row r="32" spans="1:5" ht="63" x14ac:dyDescent="0.25">
      <c r="A32" s="7" t="s">
        <v>69</v>
      </c>
      <c r="B32" s="7" t="s">
        <v>457</v>
      </c>
      <c r="C32" s="23">
        <v>20471.7</v>
      </c>
      <c r="D32" s="23">
        <v>13760.3806</v>
      </c>
      <c r="E32" s="23">
        <f t="shared" si="0"/>
        <v>67.216599500774237</v>
      </c>
    </row>
    <row r="33" spans="1:5" ht="47.25" x14ac:dyDescent="0.25">
      <c r="A33" s="7" t="s">
        <v>78</v>
      </c>
      <c r="B33" s="7" t="s">
        <v>539</v>
      </c>
      <c r="C33" s="29">
        <f>C34</f>
        <v>165290.9</v>
      </c>
      <c r="D33" s="29">
        <f>D34</f>
        <v>82105.812720000002</v>
      </c>
      <c r="E33" s="23">
        <f t="shared" si="0"/>
        <v>49.673522692416824</v>
      </c>
    </row>
    <row r="34" spans="1:5" ht="63" x14ac:dyDescent="0.25">
      <c r="A34" s="7" t="s">
        <v>79</v>
      </c>
      <c r="B34" s="7" t="s">
        <v>540</v>
      </c>
      <c r="C34" s="23">
        <v>165290.9</v>
      </c>
      <c r="D34" s="23">
        <v>82105.812720000002</v>
      </c>
      <c r="E34" s="23">
        <f t="shared" si="0"/>
        <v>49.673522692416824</v>
      </c>
    </row>
    <row r="35" spans="1:5" ht="47.25" x14ac:dyDescent="0.25">
      <c r="A35" s="7" t="s">
        <v>80</v>
      </c>
      <c r="B35" s="7" t="s">
        <v>212</v>
      </c>
      <c r="C35" s="29">
        <f>C36+C37</f>
        <v>6988.6</v>
      </c>
      <c r="D35" s="29">
        <f>D36+D37</f>
        <v>4783.7</v>
      </c>
      <c r="E35" s="23">
        <f t="shared" si="0"/>
        <v>68.450047219757877</v>
      </c>
    </row>
    <row r="36" spans="1:5" s="9" customFormat="1" ht="63" x14ac:dyDescent="0.25">
      <c r="A36" s="7" t="s">
        <v>324</v>
      </c>
      <c r="B36" s="7" t="s">
        <v>213</v>
      </c>
      <c r="C36" s="23">
        <v>2505</v>
      </c>
      <c r="D36" s="23">
        <v>2505</v>
      </c>
      <c r="E36" s="23">
        <f t="shared" si="0"/>
        <v>100</v>
      </c>
    </row>
    <row r="37" spans="1:5" s="9" customFormat="1" ht="63" x14ac:dyDescent="0.25">
      <c r="A37" s="7" t="s">
        <v>81</v>
      </c>
      <c r="B37" s="7" t="s">
        <v>213</v>
      </c>
      <c r="C37" s="23">
        <v>4483.6000000000004</v>
      </c>
      <c r="D37" s="23">
        <v>2278.6999999999998</v>
      </c>
      <c r="E37" s="23">
        <f t="shared" si="0"/>
        <v>50.822999375501823</v>
      </c>
    </row>
    <row r="38" spans="1:5" ht="63" x14ac:dyDescent="0.25">
      <c r="A38" s="32" t="s">
        <v>82</v>
      </c>
      <c r="B38" s="7" t="s">
        <v>48</v>
      </c>
      <c r="C38" s="23">
        <v>688.9</v>
      </c>
      <c r="D38" s="23"/>
      <c r="E38" s="23"/>
    </row>
    <row r="39" spans="1:5" ht="78.75" x14ac:dyDescent="0.25">
      <c r="A39" s="7" t="s">
        <v>83</v>
      </c>
      <c r="B39" s="7" t="s">
        <v>315</v>
      </c>
      <c r="C39" s="29">
        <f>C40</f>
        <v>7855.3</v>
      </c>
      <c r="D39" s="29">
        <f>D40</f>
        <v>7010.732</v>
      </c>
      <c r="E39" s="23">
        <f t="shared" si="0"/>
        <v>89.248430995633527</v>
      </c>
    </row>
    <row r="40" spans="1:5" ht="94.5" x14ac:dyDescent="0.25">
      <c r="A40" s="7" t="s">
        <v>84</v>
      </c>
      <c r="B40" s="7" t="s">
        <v>316</v>
      </c>
      <c r="C40" s="23">
        <v>7855.3</v>
      </c>
      <c r="D40" s="23">
        <v>7010.732</v>
      </c>
      <c r="E40" s="23">
        <f t="shared" si="0"/>
        <v>89.248430995633527</v>
      </c>
    </row>
    <row r="41" spans="1:5" ht="78.75" x14ac:dyDescent="0.25">
      <c r="A41" s="7" t="s">
        <v>85</v>
      </c>
      <c r="B41" s="7" t="s">
        <v>28</v>
      </c>
      <c r="C41" s="23">
        <v>24859.599999999999</v>
      </c>
      <c r="D41" s="23">
        <v>5779.8</v>
      </c>
      <c r="E41" s="23">
        <f t="shared" si="0"/>
        <v>23.249770712320394</v>
      </c>
    </row>
    <row r="42" spans="1:5" ht="78.75" x14ac:dyDescent="0.25">
      <c r="A42" s="7" t="s">
        <v>86</v>
      </c>
      <c r="B42" s="7" t="s">
        <v>214</v>
      </c>
      <c r="C42" s="23">
        <v>838484.7</v>
      </c>
      <c r="D42" s="23">
        <v>677546.27300000004</v>
      </c>
      <c r="E42" s="23">
        <f t="shared" si="0"/>
        <v>80.806038917585511</v>
      </c>
    </row>
    <row r="43" spans="1:5" ht="94.5" x14ac:dyDescent="0.25">
      <c r="A43" s="7" t="s">
        <v>87</v>
      </c>
      <c r="B43" s="7" t="s">
        <v>57</v>
      </c>
      <c r="C43" s="29">
        <f>C44</f>
        <v>902.5</v>
      </c>
      <c r="D43" s="29">
        <f>D44</f>
        <v>902.5</v>
      </c>
      <c r="E43" s="23">
        <f t="shared" si="0"/>
        <v>100</v>
      </c>
    </row>
    <row r="44" spans="1:5" ht="110.25" x14ac:dyDescent="0.25">
      <c r="A44" s="7" t="s">
        <v>88</v>
      </c>
      <c r="B44" s="7" t="s">
        <v>56</v>
      </c>
      <c r="C44" s="23">
        <v>902.5</v>
      </c>
      <c r="D44" s="23">
        <v>902.5</v>
      </c>
      <c r="E44" s="23">
        <f t="shared" si="0"/>
        <v>100</v>
      </c>
    </row>
    <row r="45" spans="1:5" ht="63" x14ac:dyDescent="0.25">
      <c r="A45" s="7" t="s">
        <v>89</v>
      </c>
      <c r="B45" s="7" t="s">
        <v>541</v>
      </c>
      <c r="C45" s="29">
        <f>C46</f>
        <v>29415.4</v>
      </c>
      <c r="D45" s="29">
        <f>D46</f>
        <v>19200.36</v>
      </c>
      <c r="E45" s="23">
        <f t="shared" si="0"/>
        <v>65.273156237888998</v>
      </c>
    </row>
    <row r="46" spans="1:5" ht="78.75" x14ac:dyDescent="0.25">
      <c r="A46" s="7" t="s">
        <v>90</v>
      </c>
      <c r="B46" s="7" t="s">
        <v>542</v>
      </c>
      <c r="C46" s="23">
        <v>29415.4</v>
      </c>
      <c r="D46" s="23">
        <v>19200.36</v>
      </c>
      <c r="E46" s="23">
        <f t="shared" si="0"/>
        <v>65.273156237888998</v>
      </c>
    </row>
    <row r="47" spans="1:5" ht="66.75" customHeight="1" x14ac:dyDescent="0.25">
      <c r="A47" s="7" t="s">
        <v>174</v>
      </c>
      <c r="B47" s="7" t="s">
        <v>175</v>
      </c>
      <c r="C47" s="29">
        <f>C48</f>
        <v>183080</v>
      </c>
      <c r="D47" s="29">
        <f>D48</f>
        <v>78664.392000000007</v>
      </c>
      <c r="E47" s="23">
        <f t="shared" si="0"/>
        <v>42.967223071881151</v>
      </c>
    </row>
    <row r="48" spans="1:5" ht="81" customHeight="1" x14ac:dyDescent="0.25">
      <c r="A48" s="7" t="s">
        <v>176</v>
      </c>
      <c r="B48" s="7" t="s">
        <v>166</v>
      </c>
      <c r="C48" s="23">
        <v>183080</v>
      </c>
      <c r="D48" s="23">
        <v>78664.392000000007</v>
      </c>
      <c r="E48" s="23">
        <f t="shared" si="0"/>
        <v>42.967223071881151</v>
      </c>
    </row>
    <row r="49" spans="1:5" ht="96" customHeight="1" x14ac:dyDescent="0.25">
      <c r="A49" s="7" t="s">
        <v>91</v>
      </c>
      <c r="B49" s="7" t="s">
        <v>544</v>
      </c>
      <c r="C49" s="29">
        <f>C50</f>
        <v>68875</v>
      </c>
      <c r="D49" s="29">
        <f>D50</f>
        <v>28262.5</v>
      </c>
      <c r="E49" s="23">
        <f t="shared" si="0"/>
        <v>41.03448275862069</v>
      </c>
    </row>
    <row r="50" spans="1:5" ht="110.25" x14ac:dyDescent="0.25">
      <c r="A50" s="7" t="s">
        <v>92</v>
      </c>
      <c r="B50" s="7" t="s">
        <v>543</v>
      </c>
      <c r="C50" s="23">
        <v>68875</v>
      </c>
      <c r="D50" s="23">
        <v>28262.5</v>
      </c>
      <c r="E50" s="23">
        <f t="shared" si="0"/>
        <v>41.03448275862069</v>
      </c>
    </row>
    <row r="51" spans="1:5" ht="47.25" x14ac:dyDescent="0.25">
      <c r="A51" s="7" t="s">
        <v>286</v>
      </c>
      <c r="B51" s="7" t="s">
        <v>285</v>
      </c>
      <c r="C51" s="23">
        <f>C52</f>
        <v>68213.399999999994</v>
      </c>
      <c r="D51" s="23">
        <f>D52</f>
        <v>46727.6397</v>
      </c>
      <c r="E51" s="23">
        <f t="shared" si="0"/>
        <v>68.502141368118302</v>
      </c>
    </row>
    <row r="52" spans="1:5" ht="63" x14ac:dyDescent="0.25">
      <c r="A52" s="7" t="s">
        <v>287</v>
      </c>
      <c r="B52" s="7" t="s">
        <v>545</v>
      </c>
      <c r="C52" s="23">
        <v>68213.399999999994</v>
      </c>
      <c r="D52" s="23">
        <v>46727.6397</v>
      </c>
      <c r="E52" s="23">
        <f t="shared" si="0"/>
        <v>68.502141368118302</v>
      </c>
    </row>
    <row r="53" spans="1:5" ht="110.25" x14ac:dyDescent="0.25">
      <c r="A53" s="7" t="s">
        <v>250</v>
      </c>
      <c r="B53" s="7" t="s">
        <v>546</v>
      </c>
      <c r="C53" s="29">
        <f>C54</f>
        <v>46447.3</v>
      </c>
      <c r="D53" s="29">
        <f>D54</f>
        <v>12338.7156</v>
      </c>
      <c r="E53" s="23">
        <f t="shared" si="0"/>
        <v>26.564979234530316</v>
      </c>
    </row>
    <row r="54" spans="1:5" ht="126" x14ac:dyDescent="0.25">
      <c r="A54" s="7" t="s">
        <v>249</v>
      </c>
      <c r="B54" s="7" t="s">
        <v>547</v>
      </c>
      <c r="C54" s="23">
        <v>46447.3</v>
      </c>
      <c r="D54" s="23">
        <v>12338.7156</v>
      </c>
      <c r="E54" s="23">
        <f t="shared" si="0"/>
        <v>26.564979234530316</v>
      </c>
    </row>
    <row r="55" spans="1:5" ht="78.75" x14ac:dyDescent="0.25">
      <c r="A55" s="7" t="s">
        <v>63</v>
      </c>
      <c r="B55" s="7" t="s">
        <v>62</v>
      </c>
      <c r="C55" s="29">
        <f>C56</f>
        <v>102011</v>
      </c>
      <c r="D55" s="29">
        <f>D56</f>
        <v>101622.17449999999</v>
      </c>
      <c r="E55" s="23">
        <f t="shared" si="0"/>
        <v>99.618839634941324</v>
      </c>
    </row>
    <row r="56" spans="1:5" ht="81" customHeight="1" x14ac:dyDescent="0.25">
      <c r="A56" s="7" t="s">
        <v>93</v>
      </c>
      <c r="B56" s="7" t="s">
        <v>452</v>
      </c>
      <c r="C56" s="23">
        <v>102011</v>
      </c>
      <c r="D56" s="23">
        <v>101622.17449999999</v>
      </c>
      <c r="E56" s="23">
        <f t="shared" si="0"/>
        <v>99.618839634941324</v>
      </c>
    </row>
    <row r="57" spans="1:5" ht="78.75" x14ac:dyDescent="0.25">
      <c r="A57" s="7" t="s">
        <v>178</v>
      </c>
      <c r="B57" s="7" t="s">
        <v>311</v>
      </c>
      <c r="C57" s="29">
        <f>C58</f>
        <v>15473.8</v>
      </c>
      <c r="D57" s="29">
        <f>D58</f>
        <v>10581.213</v>
      </c>
      <c r="E57" s="23">
        <f t="shared" si="0"/>
        <v>68.381477077382414</v>
      </c>
    </row>
    <row r="58" spans="1:5" ht="94.5" x14ac:dyDescent="0.25">
      <c r="A58" s="7" t="s">
        <v>177</v>
      </c>
      <c r="B58" s="7" t="s">
        <v>548</v>
      </c>
      <c r="C58" s="23">
        <v>15473.8</v>
      </c>
      <c r="D58" s="23">
        <v>10581.213</v>
      </c>
      <c r="E58" s="23">
        <f t="shared" si="0"/>
        <v>68.381477077382414</v>
      </c>
    </row>
    <row r="59" spans="1:5" ht="31.5" x14ac:dyDescent="0.25">
      <c r="A59" s="7" t="s">
        <v>179</v>
      </c>
      <c r="B59" s="7" t="s">
        <v>180</v>
      </c>
      <c r="C59" s="29">
        <f>C60</f>
        <v>55220.4</v>
      </c>
      <c r="D59" s="29">
        <f>D60</f>
        <v>26988.291000000001</v>
      </c>
      <c r="E59" s="23">
        <f t="shared" si="0"/>
        <v>48.87376947649782</v>
      </c>
    </row>
    <row r="60" spans="1:5" ht="47.25" x14ac:dyDescent="0.25">
      <c r="A60" s="7" t="s">
        <v>181</v>
      </c>
      <c r="B60" s="7" t="s">
        <v>167</v>
      </c>
      <c r="C60" s="23">
        <v>55220.4</v>
      </c>
      <c r="D60" s="23">
        <v>26988.291000000001</v>
      </c>
      <c r="E60" s="23">
        <f t="shared" si="0"/>
        <v>48.87376947649782</v>
      </c>
    </row>
    <row r="61" spans="1:5" ht="47.25" x14ac:dyDescent="0.25">
      <c r="A61" s="7" t="s">
        <v>94</v>
      </c>
      <c r="B61" s="7" t="s">
        <v>70</v>
      </c>
      <c r="C61" s="29">
        <f>C62</f>
        <v>17386.2</v>
      </c>
      <c r="D61" s="29">
        <f>D62</f>
        <v>7839.6639999999998</v>
      </c>
      <c r="E61" s="23">
        <f t="shared" si="0"/>
        <v>45.091302297224232</v>
      </c>
    </row>
    <row r="62" spans="1:5" ht="63" x14ac:dyDescent="0.25">
      <c r="A62" s="7" t="s">
        <v>95</v>
      </c>
      <c r="B62" s="7" t="s">
        <v>71</v>
      </c>
      <c r="C62" s="23">
        <v>17386.2</v>
      </c>
      <c r="D62" s="23">
        <v>7839.6639999999998</v>
      </c>
      <c r="E62" s="23">
        <f t="shared" si="0"/>
        <v>45.091302297224232</v>
      </c>
    </row>
    <row r="63" spans="1:5" ht="63" x14ac:dyDescent="0.25">
      <c r="A63" s="7" t="s">
        <v>182</v>
      </c>
      <c r="B63" s="7" t="s">
        <v>183</v>
      </c>
      <c r="C63" s="29">
        <f>C64</f>
        <v>228131.3</v>
      </c>
      <c r="D63" s="29">
        <f>D64</f>
        <v>160743.73199999999</v>
      </c>
      <c r="E63" s="23">
        <f t="shared" si="0"/>
        <v>70.461059924701246</v>
      </c>
    </row>
    <row r="64" spans="1:5" ht="78.75" x14ac:dyDescent="0.25">
      <c r="A64" s="7" t="s">
        <v>170</v>
      </c>
      <c r="B64" s="7" t="s">
        <v>165</v>
      </c>
      <c r="C64" s="23">
        <v>228131.3</v>
      </c>
      <c r="D64" s="23">
        <v>160743.73199999999</v>
      </c>
      <c r="E64" s="23">
        <f t="shared" si="0"/>
        <v>70.461059924701246</v>
      </c>
    </row>
    <row r="65" spans="1:5" ht="31.5" x14ac:dyDescent="0.25">
      <c r="A65" s="7" t="s">
        <v>257</v>
      </c>
      <c r="B65" s="7" t="s">
        <v>448</v>
      </c>
      <c r="C65" s="29">
        <f>C66</f>
        <v>13132.2</v>
      </c>
      <c r="D65" s="29">
        <f>D66</f>
        <v>11825.77486</v>
      </c>
      <c r="E65" s="23">
        <f t="shared" si="0"/>
        <v>90.05174197773411</v>
      </c>
    </row>
    <row r="66" spans="1:5" ht="47.25" x14ac:dyDescent="0.25">
      <c r="A66" s="7" t="s">
        <v>251</v>
      </c>
      <c r="B66" s="7" t="s">
        <v>449</v>
      </c>
      <c r="C66" s="23">
        <v>13132.2</v>
      </c>
      <c r="D66" s="23">
        <v>11825.77486</v>
      </c>
      <c r="E66" s="23">
        <f t="shared" si="0"/>
        <v>90.05174197773411</v>
      </c>
    </row>
    <row r="67" spans="1:5" ht="47.25" x14ac:dyDescent="0.25">
      <c r="A67" s="7" t="s">
        <v>96</v>
      </c>
      <c r="B67" s="7" t="s">
        <v>66</v>
      </c>
      <c r="C67" s="23">
        <f>C68</f>
        <v>65827.600000000006</v>
      </c>
      <c r="D67" s="23">
        <f>D68</f>
        <v>22957.770840000001</v>
      </c>
      <c r="E67" s="23">
        <f t="shared" si="0"/>
        <v>34.875600568758394</v>
      </c>
    </row>
    <row r="68" spans="1:5" ht="63" x14ac:dyDescent="0.25">
      <c r="A68" s="7" t="s">
        <v>171</v>
      </c>
      <c r="B68" s="7" t="s">
        <v>184</v>
      </c>
      <c r="C68" s="23">
        <v>65827.600000000006</v>
      </c>
      <c r="D68" s="23">
        <v>22957.770840000001</v>
      </c>
      <c r="E68" s="23">
        <f t="shared" si="0"/>
        <v>34.875600568758394</v>
      </c>
    </row>
    <row r="69" spans="1:5" ht="63" x14ac:dyDescent="0.25">
      <c r="A69" s="7" t="s">
        <v>258</v>
      </c>
      <c r="B69" s="7" t="s">
        <v>450</v>
      </c>
      <c r="C69" s="29">
        <f>C70</f>
        <v>25000</v>
      </c>
      <c r="D69" s="29">
        <f>D70</f>
        <v>12401.742399999999</v>
      </c>
      <c r="E69" s="23">
        <f t="shared" si="0"/>
        <v>49.606969599999992</v>
      </c>
    </row>
    <row r="70" spans="1:5" ht="78.75" x14ac:dyDescent="0.25">
      <c r="A70" s="7" t="s">
        <v>254</v>
      </c>
      <c r="B70" s="7" t="s">
        <v>451</v>
      </c>
      <c r="C70" s="23">
        <v>25000</v>
      </c>
      <c r="D70" s="23">
        <v>12401.742399999999</v>
      </c>
      <c r="E70" s="23">
        <f t="shared" si="0"/>
        <v>49.606969599999992</v>
      </c>
    </row>
    <row r="71" spans="1:5" ht="78.75" x14ac:dyDescent="0.25">
      <c r="A71" s="7" t="s">
        <v>186</v>
      </c>
      <c r="B71" s="7" t="s">
        <v>187</v>
      </c>
      <c r="C71" s="29">
        <f>C72</f>
        <v>318188</v>
      </c>
      <c r="D71" s="29">
        <f>D72</f>
        <v>217549.39350000001</v>
      </c>
      <c r="E71" s="23">
        <f t="shared" si="0"/>
        <v>68.371338171144103</v>
      </c>
    </row>
    <row r="72" spans="1:5" ht="94.5" x14ac:dyDescent="0.25">
      <c r="A72" s="7" t="s">
        <v>185</v>
      </c>
      <c r="B72" s="7" t="s">
        <v>164</v>
      </c>
      <c r="C72" s="23">
        <v>318188</v>
      </c>
      <c r="D72" s="23">
        <v>217549.39350000001</v>
      </c>
      <c r="E72" s="23">
        <f t="shared" si="0"/>
        <v>68.371338171144103</v>
      </c>
    </row>
    <row r="73" spans="1:5" ht="63" x14ac:dyDescent="0.25">
      <c r="A73" s="7" t="s">
        <v>273</v>
      </c>
      <c r="B73" s="7" t="s">
        <v>272</v>
      </c>
      <c r="C73" s="23">
        <f>C74</f>
        <v>50886.5</v>
      </c>
      <c r="D73" s="23">
        <f>D74</f>
        <v>10826.651</v>
      </c>
      <c r="E73" s="23">
        <f t="shared" si="0"/>
        <v>21.276077152093382</v>
      </c>
    </row>
    <row r="74" spans="1:5" ht="78.75" x14ac:dyDescent="0.25">
      <c r="A74" s="7" t="s">
        <v>288</v>
      </c>
      <c r="B74" s="7" t="s">
        <v>274</v>
      </c>
      <c r="C74" s="23">
        <v>50886.5</v>
      </c>
      <c r="D74" s="23">
        <v>10826.651</v>
      </c>
      <c r="E74" s="23">
        <f t="shared" si="0"/>
        <v>21.276077152093382</v>
      </c>
    </row>
    <row r="75" spans="1:5" ht="47.25" x14ac:dyDescent="0.25">
      <c r="A75" s="7" t="s">
        <v>194</v>
      </c>
      <c r="B75" s="7" t="s">
        <v>195</v>
      </c>
      <c r="C75" s="29">
        <f>C76</f>
        <v>33725.699999999997</v>
      </c>
      <c r="D75" s="23"/>
      <c r="E75" s="23"/>
    </row>
    <row r="76" spans="1:5" ht="47.25" x14ac:dyDescent="0.25">
      <c r="A76" s="7" t="s">
        <v>193</v>
      </c>
      <c r="B76" s="7" t="s">
        <v>196</v>
      </c>
      <c r="C76" s="23">
        <v>33725.699999999997</v>
      </c>
      <c r="D76" s="23"/>
      <c r="E76" s="23"/>
    </row>
    <row r="77" spans="1:5" ht="31.5" x14ac:dyDescent="0.25">
      <c r="A77" s="7" t="s">
        <v>259</v>
      </c>
      <c r="B77" s="7" t="s">
        <v>291</v>
      </c>
      <c r="C77" s="29">
        <f>C78</f>
        <v>16764.599999999999</v>
      </c>
      <c r="D77" s="29">
        <f>D78</f>
        <v>16764.599999999999</v>
      </c>
      <c r="E77" s="23">
        <f t="shared" ref="E77:E80" si="1">D77/C77*100</f>
        <v>100</v>
      </c>
    </row>
    <row r="78" spans="1:5" ht="47.25" x14ac:dyDescent="0.25">
      <c r="A78" s="7" t="s">
        <v>252</v>
      </c>
      <c r="B78" s="7" t="s">
        <v>290</v>
      </c>
      <c r="C78" s="23">
        <v>16764.599999999999</v>
      </c>
      <c r="D78" s="23">
        <v>16764.599999999999</v>
      </c>
      <c r="E78" s="23">
        <f t="shared" si="1"/>
        <v>100</v>
      </c>
    </row>
    <row r="79" spans="1:5" ht="157.5" x14ac:dyDescent="0.25">
      <c r="A79" s="7" t="s">
        <v>275</v>
      </c>
      <c r="B79" s="7" t="s">
        <v>276</v>
      </c>
      <c r="C79" s="23">
        <f>C80</f>
        <v>27238.2</v>
      </c>
      <c r="D79" s="23">
        <f>D80</f>
        <v>7715.6913999999997</v>
      </c>
      <c r="E79" s="23">
        <f t="shared" si="1"/>
        <v>28.326730106982108</v>
      </c>
    </row>
    <row r="80" spans="1:5" ht="173.25" x14ac:dyDescent="0.25">
      <c r="A80" s="7" t="s">
        <v>289</v>
      </c>
      <c r="B80" s="7" t="s">
        <v>277</v>
      </c>
      <c r="C80" s="23">
        <v>27238.2</v>
      </c>
      <c r="D80" s="23">
        <v>7715.6913999999997</v>
      </c>
      <c r="E80" s="23">
        <f t="shared" si="1"/>
        <v>28.326730106982108</v>
      </c>
    </row>
    <row r="81" spans="1:5" ht="78.75" x14ac:dyDescent="0.25">
      <c r="A81" s="7" t="s">
        <v>280</v>
      </c>
      <c r="B81" s="7" t="s">
        <v>278</v>
      </c>
      <c r="C81" s="23">
        <f>C82</f>
        <v>91302.6</v>
      </c>
      <c r="D81" s="23">
        <f>D82</f>
        <v>13374.39385</v>
      </c>
      <c r="E81" s="23">
        <f t="shared" ref="E81:E84" si="2">D81/C81*100</f>
        <v>14.648426057965491</v>
      </c>
    </row>
    <row r="82" spans="1:5" ht="94.5" x14ac:dyDescent="0.25">
      <c r="A82" s="7" t="s">
        <v>292</v>
      </c>
      <c r="B82" s="7" t="s">
        <v>279</v>
      </c>
      <c r="C82" s="23">
        <v>91302.6</v>
      </c>
      <c r="D82" s="23">
        <v>13374.39385</v>
      </c>
      <c r="E82" s="23">
        <f t="shared" si="2"/>
        <v>14.648426057965491</v>
      </c>
    </row>
    <row r="83" spans="1:5" ht="94.5" x14ac:dyDescent="0.25">
      <c r="A83" s="7" t="s">
        <v>477</v>
      </c>
      <c r="B83" s="7" t="s">
        <v>518</v>
      </c>
      <c r="C83" s="23">
        <f>C84</f>
        <v>9500</v>
      </c>
      <c r="D83" s="23">
        <f>D84</f>
        <v>8550</v>
      </c>
      <c r="E83" s="23">
        <f t="shared" si="2"/>
        <v>90</v>
      </c>
    </row>
    <row r="84" spans="1:5" ht="94.5" x14ac:dyDescent="0.25">
      <c r="A84" s="7" t="s">
        <v>248</v>
      </c>
      <c r="B84" s="7" t="s">
        <v>519</v>
      </c>
      <c r="C84" s="23">
        <v>9500</v>
      </c>
      <c r="D84" s="23">
        <v>8550</v>
      </c>
      <c r="E84" s="23">
        <f t="shared" si="2"/>
        <v>90</v>
      </c>
    </row>
    <row r="85" spans="1:5" ht="47.25" x14ac:dyDescent="0.25">
      <c r="A85" s="7" t="s">
        <v>530</v>
      </c>
      <c r="B85" s="7" t="s">
        <v>531</v>
      </c>
      <c r="C85" s="23">
        <v>6047.7</v>
      </c>
      <c r="D85" s="23"/>
      <c r="E85" s="23"/>
    </row>
    <row r="86" spans="1:5" ht="63" x14ac:dyDescent="0.25">
      <c r="A86" s="7" t="s">
        <v>295</v>
      </c>
      <c r="B86" s="7" t="s">
        <v>296</v>
      </c>
      <c r="C86" s="23">
        <f>C87</f>
        <v>25282.5</v>
      </c>
      <c r="D86" s="23">
        <f>D87</f>
        <v>15439.32754</v>
      </c>
      <c r="E86" s="23">
        <f t="shared" ref="E86:E154" si="3">D86/C86*100</f>
        <v>61.067250232374171</v>
      </c>
    </row>
    <row r="87" spans="1:5" ht="63" x14ac:dyDescent="0.25">
      <c r="A87" s="7" t="s">
        <v>298</v>
      </c>
      <c r="B87" s="7" t="s">
        <v>297</v>
      </c>
      <c r="C87" s="23">
        <v>25282.5</v>
      </c>
      <c r="D87" s="23">
        <v>15439.32754</v>
      </c>
      <c r="E87" s="23">
        <f t="shared" si="3"/>
        <v>61.067250232374171</v>
      </c>
    </row>
    <row r="88" spans="1:5" ht="79.5" customHeight="1" x14ac:dyDescent="0.25">
      <c r="A88" s="7" t="s">
        <v>260</v>
      </c>
      <c r="B88" s="7" t="s">
        <v>453</v>
      </c>
      <c r="C88" s="29">
        <f>C89</f>
        <v>15053.9</v>
      </c>
      <c r="D88" s="29">
        <f>D89</f>
        <v>15053.573259999999</v>
      </c>
      <c r="E88" s="23">
        <f t="shared" si="3"/>
        <v>99.997829532546376</v>
      </c>
    </row>
    <row r="89" spans="1:5" ht="94.5" x14ac:dyDescent="0.25">
      <c r="A89" s="7" t="s">
        <v>284</v>
      </c>
      <c r="B89" s="7" t="s">
        <v>317</v>
      </c>
      <c r="C89" s="23">
        <v>15053.9</v>
      </c>
      <c r="D89" s="23">
        <v>15053.573259999999</v>
      </c>
      <c r="E89" s="23">
        <f t="shared" si="3"/>
        <v>99.997829532546376</v>
      </c>
    </row>
    <row r="90" spans="1:5" ht="47.25" x14ac:dyDescent="0.25">
      <c r="A90" s="7" t="s">
        <v>478</v>
      </c>
      <c r="B90" s="7" t="s">
        <v>480</v>
      </c>
      <c r="C90" s="23">
        <f>C91</f>
        <v>1987570.1</v>
      </c>
      <c r="D90" s="23">
        <f>D91</f>
        <v>1496949.3182900001</v>
      </c>
      <c r="E90" s="23">
        <f t="shared" si="3"/>
        <v>75.315548281290816</v>
      </c>
    </row>
    <row r="91" spans="1:5" ht="48" customHeight="1" x14ac:dyDescent="0.25">
      <c r="A91" s="7" t="s">
        <v>479</v>
      </c>
      <c r="B91" s="7" t="s">
        <v>549</v>
      </c>
      <c r="C91" s="23">
        <v>1987570.1</v>
      </c>
      <c r="D91" s="23">
        <v>1496949.3182900001</v>
      </c>
      <c r="E91" s="23">
        <f t="shared" si="3"/>
        <v>75.315548281290816</v>
      </c>
    </row>
    <row r="92" spans="1:5" ht="63" x14ac:dyDescent="0.25">
      <c r="A92" s="7" t="s">
        <v>481</v>
      </c>
      <c r="B92" s="7" t="s">
        <v>483</v>
      </c>
      <c r="C92" s="23">
        <f>C93</f>
        <v>221596.5</v>
      </c>
      <c r="D92" s="23">
        <f>D93</f>
        <v>23836.917000000001</v>
      </c>
      <c r="E92" s="23">
        <f t="shared" si="3"/>
        <v>10.756901395103263</v>
      </c>
    </row>
    <row r="93" spans="1:5" ht="78.75" x14ac:dyDescent="0.25">
      <c r="A93" s="7" t="s">
        <v>482</v>
      </c>
      <c r="B93" s="7" t="s">
        <v>484</v>
      </c>
      <c r="C93" s="23">
        <v>221596.5</v>
      </c>
      <c r="D93" s="23">
        <v>23836.917000000001</v>
      </c>
      <c r="E93" s="23">
        <f t="shared" si="3"/>
        <v>10.756901395103263</v>
      </c>
    </row>
    <row r="94" spans="1:5" ht="94.5" x14ac:dyDescent="0.25">
      <c r="A94" s="7" t="s">
        <v>97</v>
      </c>
      <c r="B94" s="7" t="s">
        <v>53</v>
      </c>
      <c r="C94" s="23">
        <v>6503.2</v>
      </c>
      <c r="D94" s="23">
        <v>4821.83932</v>
      </c>
      <c r="E94" s="23">
        <f t="shared" si="3"/>
        <v>74.145640915241728</v>
      </c>
    </row>
    <row r="95" spans="1:5" ht="94.5" x14ac:dyDescent="0.25">
      <c r="A95" s="7" t="s">
        <v>282</v>
      </c>
      <c r="B95" s="7" t="s">
        <v>307</v>
      </c>
      <c r="C95" s="23">
        <f>C96</f>
        <v>16430.8</v>
      </c>
      <c r="D95" s="23">
        <f>D96</f>
        <v>12002.986500000001</v>
      </c>
      <c r="E95" s="23">
        <f t="shared" si="3"/>
        <v>73.051747328188526</v>
      </c>
    </row>
    <row r="96" spans="1:5" ht="110.25" x14ac:dyDescent="0.25">
      <c r="A96" s="7" t="s">
        <v>305</v>
      </c>
      <c r="B96" s="7" t="s">
        <v>308</v>
      </c>
      <c r="C96" s="23">
        <v>16430.8</v>
      </c>
      <c r="D96" s="23">
        <v>12002.986500000001</v>
      </c>
      <c r="E96" s="23">
        <f t="shared" si="3"/>
        <v>73.051747328188526</v>
      </c>
    </row>
    <row r="97" spans="1:5" ht="63" x14ac:dyDescent="0.25">
      <c r="A97" s="7" t="s">
        <v>98</v>
      </c>
      <c r="B97" s="7" t="s">
        <v>49</v>
      </c>
      <c r="C97" s="23">
        <v>15908.6</v>
      </c>
      <c r="D97" s="23">
        <v>15440.22365</v>
      </c>
      <c r="E97" s="23">
        <f t="shared" si="3"/>
        <v>97.055829237016454</v>
      </c>
    </row>
    <row r="98" spans="1:5" ht="63" x14ac:dyDescent="0.25">
      <c r="A98" s="7" t="s">
        <v>99</v>
      </c>
      <c r="B98" s="7" t="s">
        <v>550</v>
      </c>
      <c r="C98" s="29">
        <f>C99</f>
        <v>28701.200000000001</v>
      </c>
      <c r="D98" s="29">
        <f>D99</f>
        <v>28701.164349999999</v>
      </c>
      <c r="E98" s="23">
        <f t="shared" si="3"/>
        <v>99.9998757891656</v>
      </c>
    </row>
    <row r="99" spans="1:5" ht="78.75" x14ac:dyDescent="0.25">
      <c r="A99" s="7" t="s">
        <v>100</v>
      </c>
      <c r="B99" s="7" t="s">
        <v>52</v>
      </c>
      <c r="C99" s="23">
        <v>28701.200000000001</v>
      </c>
      <c r="D99" s="23">
        <v>28701.164349999999</v>
      </c>
      <c r="E99" s="23">
        <f t="shared" si="3"/>
        <v>99.9998757891656</v>
      </c>
    </row>
    <row r="100" spans="1:5" ht="33" customHeight="1" x14ac:dyDescent="0.25">
      <c r="A100" s="7" t="s">
        <v>485</v>
      </c>
      <c r="B100" s="7" t="s">
        <v>486</v>
      </c>
      <c r="C100" s="23">
        <f>C101</f>
        <v>29930</v>
      </c>
      <c r="D100" s="23">
        <f>D101</f>
        <v>29145.197319999999</v>
      </c>
      <c r="E100" s="23">
        <f t="shared" si="3"/>
        <v>97.377872769796198</v>
      </c>
    </row>
    <row r="101" spans="1:5" ht="47.25" x14ac:dyDescent="0.25">
      <c r="A101" s="7" t="s">
        <v>304</v>
      </c>
      <c r="B101" s="7" t="s">
        <v>299</v>
      </c>
      <c r="C101" s="23">
        <v>29930</v>
      </c>
      <c r="D101" s="23">
        <v>29145.197319999999</v>
      </c>
      <c r="E101" s="23">
        <f t="shared" si="3"/>
        <v>97.377872769796198</v>
      </c>
    </row>
    <row r="102" spans="1:5" ht="63" x14ac:dyDescent="0.25">
      <c r="A102" s="7" t="s">
        <v>240</v>
      </c>
      <c r="B102" s="7" t="s">
        <v>312</v>
      </c>
      <c r="C102" s="29">
        <f>C103</f>
        <v>28044.400000000001</v>
      </c>
      <c r="D102" s="29">
        <f>D103</f>
        <v>748.70822999999996</v>
      </c>
      <c r="E102" s="23">
        <f t="shared" si="3"/>
        <v>2.6697245439374702</v>
      </c>
    </row>
    <row r="103" spans="1:5" ht="78.75" x14ac:dyDescent="0.25">
      <c r="A103" s="7" t="s">
        <v>239</v>
      </c>
      <c r="B103" s="7" t="s">
        <v>283</v>
      </c>
      <c r="C103" s="23">
        <v>28044.400000000001</v>
      </c>
      <c r="D103" s="23">
        <v>748.70822999999996</v>
      </c>
      <c r="E103" s="23">
        <f t="shared" si="3"/>
        <v>2.6697245439374702</v>
      </c>
    </row>
    <row r="104" spans="1:5" ht="48" customHeight="1" x14ac:dyDescent="0.25">
      <c r="A104" s="7" t="s">
        <v>101</v>
      </c>
      <c r="B104" s="7" t="s">
        <v>232</v>
      </c>
      <c r="C104" s="29">
        <f>C105</f>
        <v>59328.800000000003</v>
      </c>
      <c r="D104" s="29">
        <f>D105</f>
        <v>34344.405700000003</v>
      </c>
      <c r="E104" s="23">
        <f t="shared" si="3"/>
        <v>57.888252754143011</v>
      </c>
    </row>
    <row r="105" spans="1:5" ht="63" x14ac:dyDescent="0.25">
      <c r="A105" s="7" t="s">
        <v>102</v>
      </c>
      <c r="B105" s="7" t="s">
        <v>458</v>
      </c>
      <c r="C105" s="23">
        <v>59328.800000000003</v>
      </c>
      <c r="D105" s="23">
        <v>34344.405700000003</v>
      </c>
      <c r="E105" s="23">
        <f t="shared" si="3"/>
        <v>57.888252754143011</v>
      </c>
    </row>
    <row r="106" spans="1:5" ht="31.5" x14ac:dyDescent="0.25">
      <c r="A106" s="7" t="s">
        <v>103</v>
      </c>
      <c r="B106" s="7" t="s">
        <v>55</v>
      </c>
      <c r="C106" s="29">
        <f>C107</f>
        <v>23603</v>
      </c>
      <c r="D106" s="29">
        <f>D107</f>
        <v>22446.613310000001</v>
      </c>
      <c r="E106" s="23">
        <f t="shared" si="3"/>
        <v>95.10067919332289</v>
      </c>
    </row>
    <row r="107" spans="1:5" ht="47.25" x14ac:dyDescent="0.25">
      <c r="A107" s="7" t="s">
        <v>104</v>
      </c>
      <c r="B107" s="7" t="s">
        <v>54</v>
      </c>
      <c r="C107" s="23">
        <v>23603</v>
      </c>
      <c r="D107" s="23">
        <v>22446.613310000001</v>
      </c>
      <c r="E107" s="23">
        <f t="shared" si="3"/>
        <v>95.10067919332289</v>
      </c>
    </row>
    <row r="108" spans="1:5" ht="47.25" x14ac:dyDescent="0.25">
      <c r="A108" s="7" t="s">
        <v>261</v>
      </c>
      <c r="B108" s="7" t="s">
        <v>235</v>
      </c>
      <c r="C108" s="29">
        <f>C109</f>
        <v>324306.5</v>
      </c>
      <c r="D108" s="29">
        <f>D109</f>
        <v>321929.78000000003</v>
      </c>
      <c r="E108" s="23">
        <f t="shared" si="3"/>
        <v>99.267137723110707</v>
      </c>
    </row>
    <row r="109" spans="1:5" ht="63" x14ac:dyDescent="0.25">
      <c r="A109" s="7" t="s">
        <v>256</v>
      </c>
      <c r="B109" s="7" t="s">
        <v>236</v>
      </c>
      <c r="C109" s="23">
        <v>324306.5</v>
      </c>
      <c r="D109" s="23">
        <v>321929.78000000003</v>
      </c>
      <c r="E109" s="23">
        <f t="shared" si="3"/>
        <v>99.267137723110707</v>
      </c>
    </row>
    <row r="110" spans="1:5" ht="47.25" x14ac:dyDescent="0.25">
      <c r="A110" s="7" t="s">
        <v>262</v>
      </c>
      <c r="B110" s="7" t="s">
        <v>237</v>
      </c>
      <c r="C110" s="23">
        <f>C111</f>
        <v>505500</v>
      </c>
      <c r="D110" s="23">
        <f>D111</f>
        <v>479083.70779999997</v>
      </c>
      <c r="E110" s="23">
        <f t="shared" si="3"/>
        <v>94.774225084075169</v>
      </c>
    </row>
    <row r="111" spans="1:5" ht="63" x14ac:dyDescent="0.25">
      <c r="A111" s="7" t="s">
        <v>255</v>
      </c>
      <c r="B111" s="7" t="s">
        <v>238</v>
      </c>
      <c r="C111" s="23">
        <v>505500</v>
      </c>
      <c r="D111" s="23">
        <v>479083.70779999997</v>
      </c>
      <c r="E111" s="23">
        <f t="shared" si="3"/>
        <v>94.774225084075169</v>
      </c>
    </row>
    <row r="112" spans="1:5" ht="47.25" x14ac:dyDescent="0.25">
      <c r="A112" s="7" t="s">
        <v>105</v>
      </c>
      <c r="B112" s="7" t="s">
        <v>50</v>
      </c>
      <c r="C112" s="29">
        <f>C113</f>
        <v>15700</v>
      </c>
      <c r="D112" s="29">
        <f>D113</f>
        <v>6490.0217000000002</v>
      </c>
      <c r="E112" s="23">
        <f t="shared" si="3"/>
        <v>41.337717834394908</v>
      </c>
    </row>
    <row r="113" spans="1:5" ht="47.25" x14ac:dyDescent="0.25">
      <c r="A113" s="7" t="s">
        <v>106</v>
      </c>
      <c r="B113" s="7" t="s">
        <v>51</v>
      </c>
      <c r="C113" s="23">
        <v>15700</v>
      </c>
      <c r="D113" s="23">
        <v>6490.0217000000002</v>
      </c>
      <c r="E113" s="23">
        <f t="shared" si="3"/>
        <v>41.337717834394908</v>
      </c>
    </row>
    <row r="114" spans="1:5" x14ac:dyDescent="0.25">
      <c r="A114" s="7" t="s">
        <v>107</v>
      </c>
      <c r="B114" s="7" t="s">
        <v>309</v>
      </c>
      <c r="C114" s="29">
        <f>C115</f>
        <v>56797.4</v>
      </c>
      <c r="D114" s="29">
        <f>D115</f>
        <v>38151.919999999998</v>
      </c>
      <c r="E114" s="23">
        <f t="shared" si="3"/>
        <v>67.171948011704757</v>
      </c>
    </row>
    <row r="115" spans="1:5" ht="31.5" x14ac:dyDescent="0.25">
      <c r="A115" s="7" t="s">
        <v>108</v>
      </c>
      <c r="B115" s="7" t="s">
        <v>310</v>
      </c>
      <c r="C115" s="23">
        <v>56797.4</v>
      </c>
      <c r="D115" s="23">
        <v>38151.919999999998</v>
      </c>
      <c r="E115" s="23">
        <f t="shared" si="3"/>
        <v>67.171948011704757</v>
      </c>
    </row>
    <row r="116" spans="1:5" ht="47.25" x14ac:dyDescent="0.25">
      <c r="A116" s="7" t="s">
        <v>109</v>
      </c>
      <c r="B116" s="7" t="s">
        <v>230</v>
      </c>
      <c r="C116" s="29">
        <f>C117</f>
        <v>178783.7</v>
      </c>
      <c r="D116" s="29">
        <f>D117</f>
        <v>178112.26564999999</v>
      </c>
      <c r="E116" s="23">
        <f t="shared" si="3"/>
        <v>99.624443195884169</v>
      </c>
    </row>
    <row r="117" spans="1:5" ht="63" x14ac:dyDescent="0.25">
      <c r="A117" s="7" t="s">
        <v>110</v>
      </c>
      <c r="B117" s="7" t="s">
        <v>231</v>
      </c>
      <c r="C117" s="23">
        <v>178783.7</v>
      </c>
      <c r="D117" s="23">
        <v>178112.26564999999</v>
      </c>
      <c r="E117" s="23">
        <f t="shared" si="3"/>
        <v>99.624443195884169</v>
      </c>
    </row>
    <row r="118" spans="1:5" ht="47.25" x14ac:dyDescent="0.25">
      <c r="A118" s="7" t="s">
        <v>111</v>
      </c>
      <c r="B118" s="7" t="s">
        <v>293</v>
      </c>
      <c r="C118" s="29">
        <f>C119</f>
        <v>345581.6</v>
      </c>
      <c r="D118" s="29">
        <f>D119</f>
        <v>262686.71600000001</v>
      </c>
      <c r="E118" s="23">
        <f t="shared" si="3"/>
        <v>76.012934716431673</v>
      </c>
    </row>
    <row r="119" spans="1:5" ht="63" x14ac:dyDescent="0.25">
      <c r="A119" s="7" t="s">
        <v>363</v>
      </c>
      <c r="B119" s="7" t="s">
        <v>294</v>
      </c>
      <c r="C119" s="23">
        <v>345581.6</v>
      </c>
      <c r="D119" s="23">
        <v>262686.71600000001</v>
      </c>
      <c r="E119" s="23">
        <f t="shared" si="3"/>
        <v>76.012934716431673</v>
      </c>
    </row>
    <row r="120" spans="1:5" ht="78.75" x14ac:dyDescent="0.25">
      <c r="A120" s="7" t="s">
        <v>253</v>
      </c>
      <c r="B120" s="7" t="s">
        <v>241</v>
      </c>
      <c r="C120" s="23">
        <v>14361.1</v>
      </c>
      <c r="D120" s="23">
        <v>10301.911</v>
      </c>
      <c r="E120" s="23">
        <f t="shared" si="3"/>
        <v>71.734832290005642</v>
      </c>
    </row>
    <row r="121" spans="1:5" ht="47.25" x14ac:dyDescent="0.25">
      <c r="A121" s="7" t="s">
        <v>112</v>
      </c>
      <c r="B121" s="7" t="s">
        <v>313</v>
      </c>
      <c r="C121" s="23">
        <v>104880.9</v>
      </c>
      <c r="D121" s="23">
        <v>78704.760500000004</v>
      </c>
      <c r="E121" s="23">
        <f t="shared" si="3"/>
        <v>75.042033868893199</v>
      </c>
    </row>
    <row r="122" spans="1:5" ht="31.5" x14ac:dyDescent="0.25">
      <c r="A122" s="7" t="s">
        <v>113</v>
      </c>
      <c r="B122" s="7" t="s">
        <v>215</v>
      </c>
      <c r="C122" s="29">
        <f>C123</f>
        <v>381615.5</v>
      </c>
      <c r="D122" s="29">
        <f>D123</f>
        <v>221479.61259999999</v>
      </c>
      <c r="E122" s="23">
        <f t="shared" si="3"/>
        <v>58.037373377129597</v>
      </c>
    </row>
    <row r="123" spans="1:5" ht="47.25" x14ac:dyDescent="0.25">
      <c r="A123" s="7" t="s">
        <v>114</v>
      </c>
      <c r="B123" s="7" t="s">
        <v>216</v>
      </c>
      <c r="C123" s="23">
        <v>381615.5</v>
      </c>
      <c r="D123" s="23">
        <v>221479.61259999999</v>
      </c>
      <c r="E123" s="23">
        <f t="shared" si="3"/>
        <v>58.037373377129597</v>
      </c>
    </row>
    <row r="124" spans="1:5" ht="63" x14ac:dyDescent="0.25">
      <c r="A124" s="7" t="s">
        <v>115</v>
      </c>
      <c r="B124" s="7" t="s">
        <v>67</v>
      </c>
      <c r="C124" s="23">
        <v>50247.8</v>
      </c>
      <c r="D124" s="23">
        <v>26905.371569999999</v>
      </c>
      <c r="E124" s="23">
        <f t="shared" si="3"/>
        <v>53.545372275005064</v>
      </c>
    </row>
    <row r="125" spans="1:5" ht="31.5" x14ac:dyDescent="0.25">
      <c r="A125" s="7" t="s">
        <v>245</v>
      </c>
      <c r="B125" s="7" t="s">
        <v>242</v>
      </c>
      <c r="C125" s="23">
        <f>C126</f>
        <v>62160.400000000009</v>
      </c>
      <c r="D125" s="23">
        <f>D126</f>
        <v>39881.94169</v>
      </c>
      <c r="E125" s="23">
        <f t="shared" si="3"/>
        <v>64.159724985682203</v>
      </c>
    </row>
    <row r="126" spans="1:5" ht="47.25" x14ac:dyDescent="0.25">
      <c r="A126" s="7" t="s">
        <v>244</v>
      </c>
      <c r="B126" s="7" t="s">
        <v>243</v>
      </c>
      <c r="C126" s="23">
        <v>62160.400000000009</v>
      </c>
      <c r="D126" s="23">
        <v>39881.94169</v>
      </c>
      <c r="E126" s="23">
        <f t="shared" si="3"/>
        <v>64.159724985682203</v>
      </c>
    </row>
    <row r="127" spans="1:5" ht="78.75" x14ac:dyDescent="0.25">
      <c r="A127" s="7" t="s">
        <v>281</v>
      </c>
      <c r="B127" s="7" t="s">
        <v>306</v>
      </c>
      <c r="C127" s="23">
        <v>148264.9</v>
      </c>
      <c r="D127" s="23">
        <v>106829.86083999999</v>
      </c>
      <c r="E127" s="23">
        <f t="shared" si="3"/>
        <v>72.053372605384013</v>
      </c>
    </row>
    <row r="128" spans="1:5" ht="78.75" x14ac:dyDescent="0.25">
      <c r="A128" s="7" t="s">
        <v>263</v>
      </c>
      <c r="B128" s="7" t="s">
        <v>233</v>
      </c>
      <c r="C128" s="29">
        <f>C129</f>
        <v>50814.400000000001</v>
      </c>
      <c r="D128" s="29">
        <f>D129</f>
        <v>25383.95966</v>
      </c>
      <c r="E128" s="23">
        <f t="shared" si="3"/>
        <v>49.954264263673288</v>
      </c>
    </row>
    <row r="129" spans="1:5" ht="94.5" x14ac:dyDescent="0.25">
      <c r="A129" s="7" t="s">
        <v>270</v>
      </c>
      <c r="B129" s="7" t="s">
        <v>234</v>
      </c>
      <c r="C129" s="23">
        <v>50814.400000000001</v>
      </c>
      <c r="D129" s="23">
        <v>25383.95966</v>
      </c>
      <c r="E129" s="23">
        <f t="shared" si="3"/>
        <v>49.954264263673288</v>
      </c>
    </row>
    <row r="130" spans="1:5" ht="78.75" x14ac:dyDescent="0.25">
      <c r="A130" s="7" t="s">
        <v>266</v>
      </c>
      <c r="B130" s="7" t="s">
        <v>269</v>
      </c>
      <c r="C130" s="33">
        <f>C131</f>
        <v>98588.69</v>
      </c>
      <c r="D130" s="33">
        <f>D131</f>
        <v>29826.25951</v>
      </c>
      <c r="E130" s="23">
        <f t="shared" si="3"/>
        <v>30.253226318353555</v>
      </c>
    </row>
    <row r="131" spans="1:5" ht="94.5" x14ac:dyDescent="0.25">
      <c r="A131" s="7" t="s">
        <v>267</v>
      </c>
      <c r="B131" s="7" t="s">
        <v>268</v>
      </c>
      <c r="C131" s="22">
        <v>98588.69</v>
      </c>
      <c r="D131" s="22">
        <v>29826.25951</v>
      </c>
      <c r="E131" s="23">
        <f t="shared" si="3"/>
        <v>30.253226318353555</v>
      </c>
    </row>
    <row r="132" spans="1:5" ht="31.5" x14ac:dyDescent="0.25">
      <c r="A132" s="7" t="s">
        <v>487</v>
      </c>
      <c r="B132" s="7" t="s">
        <v>489</v>
      </c>
      <c r="C132" s="23">
        <f>C133</f>
        <v>5200.7</v>
      </c>
      <c r="D132" s="23">
        <f>D133</f>
        <v>5200.7</v>
      </c>
      <c r="E132" s="23">
        <f t="shared" si="3"/>
        <v>100</v>
      </c>
    </row>
    <row r="133" spans="1:5" ht="47.25" x14ac:dyDescent="0.25">
      <c r="A133" s="7" t="s">
        <v>488</v>
      </c>
      <c r="B133" s="7" t="s">
        <v>490</v>
      </c>
      <c r="C133" s="23">
        <v>5200.7</v>
      </c>
      <c r="D133" s="23">
        <v>5200.7</v>
      </c>
      <c r="E133" s="23">
        <f t="shared" si="3"/>
        <v>100</v>
      </c>
    </row>
    <row r="134" spans="1:5" s="3" customFormat="1" ht="31.5" x14ac:dyDescent="0.25">
      <c r="A134" s="27" t="s">
        <v>116</v>
      </c>
      <c r="B134" s="27" t="s">
        <v>36</v>
      </c>
      <c r="C134" s="31">
        <f>C135+C137+C139+C140+C141+C143+C145+C147+C149+C151+C153+C155+C157+C159+C160+C162+C164+C166+C168+C170+C172+C174</f>
        <v>5613197.1099999994</v>
      </c>
      <c r="D134" s="31">
        <f>D135+D137+D139+D140+D141+D143+D145+D147+D149+D151+D153+D155+D157+D159+D160+D162+D164+D166+D168+D170+D172+D174</f>
        <v>4231960.1169999996</v>
      </c>
      <c r="E134" s="28">
        <f t="shared" si="3"/>
        <v>75.393043110150103</v>
      </c>
    </row>
    <row r="135" spans="1:5" ht="47.25" x14ac:dyDescent="0.25">
      <c r="A135" s="7" t="s">
        <v>117</v>
      </c>
      <c r="B135" s="7" t="s">
        <v>11</v>
      </c>
      <c r="C135" s="29">
        <f>C136</f>
        <v>38850.400000000001</v>
      </c>
      <c r="D135" s="29">
        <f>D136</f>
        <v>24185.21773</v>
      </c>
      <c r="E135" s="23">
        <f t="shared" si="3"/>
        <v>62.2521717408315</v>
      </c>
    </row>
    <row r="136" spans="1:5" ht="63" x14ac:dyDescent="0.25">
      <c r="A136" s="7" t="s">
        <v>118</v>
      </c>
      <c r="B136" s="7" t="s">
        <v>12</v>
      </c>
      <c r="C136" s="23">
        <v>38850.400000000001</v>
      </c>
      <c r="D136" s="23">
        <v>24185.21773</v>
      </c>
      <c r="E136" s="23">
        <f t="shared" si="3"/>
        <v>62.2521717408315</v>
      </c>
    </row>
    <row r="137" spans="1:5" ht="63" x14ac:dyDescent="0.25">
      <c r="A137" s="7" t="s">
        <v>119</v>
      </c>
      <c r="B137" s="7" t="s">
        <v>46</v>
      </c>
      <c r="C137" s="29">
        <f>C138</f>
        <v>829.1</v>
      </c>
      <c r="D137" s="29">
        <f>D138</f>
        <v>344.42225999999999</v>
      </c>
      <c r="E137" s="23">
        <f t="shared" si="3"/>
        <v>41.541703051501628</v>
      </c>
    </row>
    <row r="138" spans="1:5" ht="78.75" x14ac:dyDescent="0.25">
      <c r="A138" s="7" t="s">
        <v>120</v>
      </c>
      <c r="B138" s="7" t="s">
        <v>47</v>
      </c>
      <c r="C138" s="23">
        <v>829.1</v>
      </c>
      <c r="D138" s="23">
        <v>344.42225999999999</v>
      </c>
      <c r="E138" s="23">
        <f t="shared" si="3"/>
        <v>41.541703051501628</v>
      </c>
    </row>
    <row r="139" spans="1:5" ht="47.25" x14ac:dyDescent="0.25">
      <c r="A139" s="7" t="s">
        <v>121</v>
      </c>
      <c r="B139" s="7" t="s">
        <v>29</v>
      </c>
      <c r="C139" s="23">
        <v>9263.7000000000007</v>
      </c>
      <c r="D139" s="23"/>
      <c r="E139" s="23"/>
    </row>
    <row r="140" spans="1:5" ht="47.25" x14ac:dyDescent="0.25">
      <c r="A140" s="7" t="s">
        <v>122</v>
      </c>
      <c r="B140" s="7" t="s">
        <v>30</v>
      </c>
      <c r="C140" s="23">
        <v>348431.1</v>
      </c>
      <c r="D140" s="23">
        <v>244463.99166999999</v>
      </c>
      <c r="E140" s="23">
        <f t="shared" si="3"/>
        <v>70.161358061895157</v>
      </c>
    </row>
    <row r="141" spans="1:5" ht="66" customHeight="1" x14ac:dyDescent="0.25">
      <c r="A141" s="7" t="s">
        <v>123</v>
      </c>
      <c r="B141" s="7" t="s">
        <v>454</v>
      </c>
      <c r="C141" s="29">
        <f>C142</f>
        <v>102506</v>
      </c>
      <c r="D141" s="29">
        <f>D142</f>
        <v>102506</v>
      </c>
      <c r="E141" s="23">
        <f t="shared" si="3"/>
        <v>100</v>
      </c>
    </row>
    <row r="142" spans="1:5" ht="78.75" x14ac:dyDescent="0.25">
      <c r="A142" s="7" t="s">
        <v>124</v>
      </c>
      <c r="B142" s="7" t="s">
        <v>58</v>
      </c>
      <c r="C142" s="23">
        <v>102506</v>
      </c>
      <c r="D142" s="23">
        <v>102506</v>
      </c>
      <c r="E142" s="23">
        <f t="shared" si="3"/>
        <v>100</v>
      </c>
    </row>
    <row r="143" spans="1:5" ht="78.75" x14ac:dyDescent="0.25">
      <c r="A143" s="7" t="s">
        <v>125</v>
      </c>
      <c r="B143" s="7" t="s">
        <v>32</v>
      </c>
      <c r="C143" s="29">
        <f>C144</f>
        <v>38828.6</v>
      </c>
      <c r="D143" s="29">
        <f>D144</f>
        <v>25190.557140000001</v>
      </c>
      <c r="E143" s="23">
        <f t="shared" si="3"/>
        <v>64.876295153572372</v>
      </c>
    </row>
    <row r="144" spans="1:5" ht="94.5" x14ac:dyDescent="0.25">
      <c r="A144" s="7" t="s">
        <v>126</v>
      </c>
      <c r="B144" s="7" t="s">
        <v>31</v>
      </c>
      <c r="C144" s="23">
        <v>38828.6</v>
      </c>
      <c r="D144" s="23">
        <v>25190.557140000001</v>
      </c>
      <c r="E144" s="23">
        <f t="shared" si="3"/>
        <v>64.876295153572372</v>
      </c>
    </row>
    <row r="145" spans="1:5" ht="81" customHeight="1" x14ac:dyDescent="0.25">
      <c r="A145" s="7" t="s">
        <v>127</v>
      </c>
      <c r="B145" s="7" t="s">
        <v>460</v>
      </c>
      <c r="C145" s="29">
        <f>C146</f>
        <v>12622.4</v>
      </c>
      <c r="D145" s="29">
        <f>D146</f>
        <v>12622.397999999999</v>
      </c>
      <c r="E145" s="23">
        <f t="shared" si="3"/>
        <v>99.999984155152745</v>
      </c>
    </row>
    <row r="146" spans="1:5" ht="94.5" x14ac:dyDescent="0.25">
      <c r="A146" s="7" t="s">
        <v>128</v>
      </c>
      <c r="B146" s="7" t="s">
        <v>59</v>
      </c>
      <c r="C146" s="23">
        <v>12622.4</v>
      </c>
      <c r="D146" s="23">
        <v>12622.397999999999</v>
      </c>
      <c r="E146" s="23">
        <f t="shared" si="3"/>
        <v>99.999984155152745</v>
      </c>
    </row>
    <row r="147" spans="1:5" ht="78.75" x14ac:dyDescent="0.25">
      <c r="A147" s="7" t="s">
        <v>129</v>
      </c>
      <c r="B147" s="7" t="s">
        <v>24</v>
      </c>
      <c r="C147" s="33">
        <f>C148</f>
        <v>165643.21</v>
      </c>
      <c r="D147" s="33">
        <f>D148</f>
        <v>165433.717</v>
      </c>
      <c r="E147" s="23">
        <f t="shared" si="3"/>
        <v>99.873527565663579</v>
      </c>
    </row>
    <row r="148" spans="1:5" ht="94.5" x14ac:dyDescent="0.25">
      <c r="A148" s="7" t="s">
        <v>130</v>
      </c>
      <c r="B148" s="7" t="s">
        <v>25</v>
      </c>
      <c r="C148" s="22">
        <v>165643.21</v>
      </c>
      <c r="D148" s="22">
        <v>165433.717</v>
      </c>
      <c r="E148" s="23">
        <f t="shared" si="3"/>
        <v>99.873527565663579</v>
      </c>
    </row>
    <row r="149" spans="1:5" ht="63" x14ac:dyDescent="0.25">
      <c r="A149" s="7" t="s">
        <v>131</v>
      </c>
      <c r="B149" s="7" t="s">
        <v>39</v>
      </c>
      <c r="C149" s="23">
        <f>C150</f>
        <v>154.4</v>
      </c>
      <c r="D149" s="23">
        <f>D150</f>
        <v>69.907859999999999</v>
      </c>
      <c r="E149" s="23">
        <f t="shared" si="3"/>
        <v>45.277111398963726</v>
      </c>
    </row>
    <row r="150" spans="1:5" ht="78.75" x14ac:dyDescent="0.25">
      <c r="A150" s="7" t="s">
        <v>132</v>
      </c>
      <c r="B150" s="7" t="s">
        <v>40</v>
      </c>
      <c r="C150" s="23">
        <v>154.4</v>
      </c>
      <c r="D150" s="23">
        <v>69.907859999999999</v>
      </c>
      <c r="E150" s="23">
        <f t="shared" si="3"/>
        <v>45.277111398963726</v>
      </c>
    </row>
    <row r="151" spans="1:5" ht="31.5" x14ac:dyDescent="0.25">
      <c r="A151" s="7" t="s">
        <v>133</v>
      </c>
      <c r="B151" s="7" t="s">
        <v>9</v>
      </c>
      <c r="C151" s="29">
        <f>C152</f>
        <v>979509.7</v>
      </c>
      <c r="D151" s="29">
        <f>D152</f>
        <v>788633.05018000002</v>
      </c>
      <c r="E151" s="23">
        <f t="shared" si="3"/>
        <v>80.51304138999339</v>
      </c>
    </row>
    <row r="152" spans="1:5" ht="47.25" x14ac:dyDescent="0.25">
      <c r="A152" s="7" t="s">
        <v>134</v>
      </c>
      <c r="B152" s="7" t="s">
        <v>10</v>
      </c>
      <c r="C152" s="23">
        <v>979509.7</v>
      </c>
      <c r="D152" s="23">
        <v>788633.05018000002</v>
      </c>
      <c r="E152" s="23">
        <f t="shared" si="3"/>
        <v>80.51304138999339</v>
      </c>
    </row>
    <row r="153" spans="1:5" ht="47.25" x14ac:dyDescent="0.25">
      <c r="A153" s="7" t="s">
        <v>135</v>
      </c>
      <c r="B153" s="7" t="s">
        <v>13</v>
      </c>
      <c r="C153" s="29">
        <f>C154</f>
        <v>8148.6</v>
      </c>
      <c r="D153" s="29">
        <f>D154</f>
        <v>4002.5424400000002</v>
      </c>
      <c r="E153" s="23">
        <f t="shared" si="3"/>
        <v>49.119387870309012</v>
      </c>
    </row>
    <row r="154" spans="1:5" ht="63" x14ac:dyDescent="0.25">
      <c r="A154" s="7" t="s">
        <v>136</v>
      </c>
      <c r="B154" s="7" t="s">
        <v>14</v>
      </c>
      <c r="C154" s="23">
        <v>8148.6</v>
      </c>
      <c r="D154" s="23">
        <v>4002.5424400000002</v>
      </c>
      <c r="E154" s="23">
        <f t="shared" si="3"/>
        <v>49.119387870309012</v>
      </c>
    </row>
    <row r="155" spans="1:5" ht="78.75" x14ac:dyDescent="0.25">
      <c r="A155" s="7" t="s">
        <v>137</v>
      </c>
      <c r="B155" s="7" t="s">
        <v>16</v>
      </c>
      <c r="C155" s="29">
        <f>C156</f>
        <v>6374</v>
      </c>
      <c r="D155" s="29">
        <f>D156</f>
        <v>4138.6045199999999</v>
      </c>
      <c r="E155" s="23">
        <f t="shared" ref="E155:E270" si="4">D155/C155*100</f>
        <v>64.929471603388762</v>
      </c>
    </row>
    <row r="156" spans="1:5" ht="94.5" x14ac:dyDescent="0.25">
      <c r="A156" s="7" t="s">
        <v>138</v>
      </c>
      <c r="B156" s="7" t="s">
        <v>41</v>
      </c>
      <c r="C156" s="23">
        <v>6374</v>
      </c>
      <c r="D156" s="23">
        <v>4138.6045199999999</v>
      </c>
      <c r="E156" s="23">
        <f t="shared" si="4"/>
        <v>64.929471603388762</v>
      </c>
    </row>
    <row r="157" spans="1:5" ht="63" x14ac:dyDescent="0.25">
      <c r="A157" s="7" t="s">
        <v>139</v>
      </c>
      <c r="B157" s="7" t="s">
        <v>217</v>
      </c>
      <c r="C157" s="29">
        <f>C158</f>
        <v>351.1</v>
      </c>
      <c r="D157" s="29">
        <f>D158</f>
        <v>281.10311999999999</v>
      </c>
      <c r="E157" s="23">
        <f t="shared" si="4"/>
        <v>80.063548846482476</v>
      </c>
    </row>
    <row r="158" spans="1:5" ht="78.75" x14ac:dyDescent="0.25">
      <c r="A158" s="7" t="s">
        <v>140</v>
      </c>
      <c r="B158" s="7" t="s">
        <v>218</v>
      </c>
      <c r="C158" s="23">
        <v>351.1</v>
      </c>
      <c r="D158" s="23">
        <v>281.10311999999999</v>
      </c>
      <c r="E158" s="23">
        <f t="shared" si="4"/>
        <v>80.063548846482476</v>
      </c>
    </row>
    <row r="159" spans="1:5" ht="63" x14ac:dyDescent="0.25">
      <c r="A159" s="7" t="s">
        <v>141</v>
      </c>
      <c r="B159" s="7" t="s">
        <v>15</v>
      </c>
      <c r="C159" s="23">
        <v>1465390.5</v>
      </c>
      <c r="D159" s="23">
        <v>1393923.0835299999</v>
      </c>
      <c r="E159" s="23">
        <f t="shared" si="4"/>
        <v>95.122978041006817</v>
      </c>
    </row>
    <row r="160" spans="1:5" ht="110.25" x14ac:dyDescent="0.25">
      <c r="A160" s="7" t="s">
        <v>142</v>
      </c>
      <c r="B160" s="7" t="s">
        <v>26</v>
      </c>
      <c r="C160" s="29">
        <f>C161</f>
        <v>538439.19999999995</v>
      </c>
      <c r="D160" s="29">
        <f>D161</f>
        <v>310808.58094999997</v>
      </c>
      <c r="E160" s="23">
        <f t="shared" si="4"/>
        <v>57.72398832588712</v>
      </c>
    </row>
    <row r="161" spans="1:5" ht="126" x14ac:dyDescent="0.25">
      <c r="A161" s="7" t="s">
        <v>143</v>
      </c>
      <c r="B161" s="7" t="s">
        <v>27</v>
      </c>
      <c r="C161" s="23">
        <v>538439.19999999995</v>
      </c>
      <c r="D161" s="23">
        <v>310808.58094999997</v>
      </c>
      <c r="E161" s="23">
        <f t="shared" si="4"/>
        <v>57.72398832588712</v>
      </c>
    </row>
    <row r="162" spans="1:5" ht="31.5" x14ac:dyDescent="0.25">
      <c r="A162" s="7" t="s">
        <v>197</v>
      </c>
      <c r="B162" s="7" t="s">
        <v>198</v>
      </c>
      <c r="C162" s="29">
        <f>C163</f>
        <v>12842.4</v>
      </c>
      <c r="D162" s="29">
        <f>D163</f>
        <v>9824.3700000000008</v>
      </c>
      <c r="E162" s="23">
        <f t="shared" si="4"/>
        <v>76.499486077368729</v>
      </c>
    </row>
    <row r="163" spans="1:5" ht="47.25" x14ac:dyDescent="0.25">
      <c r="A163" s="7" t="s">
        <v>199</v>
      </c>
      <c r="B163" s="7" t="s">
        <v>200</v>
      </c>
      <c r="C163" s="23">
        <v>12842.4</v>
      </c>
      <c r="D163" s="23">
        <v>9824.3700000000008</v>
      </c>
      <c r="E163" s="23">
        <f t="shared" si="4"/>
        <v>76.499486077368729</v>
      </c>
    </row>
    <row r="164" spans="1:5" ht="94.5" x14ac:dyDescent="0.25">
      <c r="A164" s="7" t="s">
        <v>201</v>
      </c>
      <c r="B164" s="7" t="s">
        <v>202</v>
      </c>
      <c r="C164" s="29">
        <f>C165</f>
        <v>1015.8</v>
      </c>
      <c r="D164" s="29">
        <f>D165</f>
        <v>854.02499999999998</v>
      </c>
      <c r="E164" s="23">
        <f t="shared" si="4"/>
        <v>84.074128765505023</v>
      </c>
    </row>
    <row r="165" spans="1:5" ht="110.25" x14ac:dyDescent="0.25">
      <c r="A165" s="7" t="s">
        <v>221</v>
      </c>
      <c r="B165" s="7" t="s">
        <v>205</v>
      </c>
      <c r="C165" s="23">
        <v>1015.8</v>
      </c>
      <c r="D165" s="23">
        <v>854.02499999999998</v>
      </c>
      <c r="E165" s="23">
        <f t="shared" si="4"/>
        <v>84.074128765505023</v>
      </c>
    </row>
    <row r="166" spans="1:5" ht="94.5" x14ac:dyDescent="0.25">
      <c r="A166" s="7" t="s">
        <v>203</v>
      </c>
      <c r="B166" s="7" t="s">
        <v>204</v>
      </c>
      <c r="C166" s="29">
        <f>C167</f>
        <v>50641.3</v>
      </c>
      <c r="D166" s="29">
        <f>D167</f>
        <v>41159.800990000003</v>
      </c>
      <c r="E166" s="23">
        <f t="shared" si="4"/>
        <v>81.277141364854373</v>
      </c>
    </row>
    <row r="167" spans="1:5" ht="94.5" x14ac:dyDescent="0.25">
      <c r="A167" s="7" t="s">
        <v>206</v>
      </c>
      <c r="B167" s="7" t="s">
        <v>207</v>
      </c>
      <c r="C167" s="23">
        <v>50641.3</v>
      </c>
      <c r="D167" s="23">
        <v>41159.800990000003</v>
      </c>
      <c r="E167" s="23">
        <f t="shared" si="4"/>
        <v>81.277141364854373</v>
      </c>
    </row>
    <row r="168" spans="1:5" ht="126" x14ac:dyDescent="0.25">
      <c r="A168" s="7" t="s">
        <v>144</v>
      </c>
      <c r="B168" s="7" t="s">
        <v>33</v>
      </c>
      <c r="C168" s="29">
        <f>C169</f>
        <v>306392.59999999998</v>
      </c>
      <c r="D168" s="29">
        <f>D169</f>
        <v>279347.40548999998</v>
      </c>
      <c r="E168" s="23">
        <f t="shared" si="4"/>
        <v>91.173026205593729</v>
      </c>
    </row>
    <row r="169" spans="1:5" ht="128.25" customHeight="1" x14ac:dyDescent="0.25">
      <c r="A169" s="7" t="s">
        <v>145</v>
      </c>
      <c r="B169" s="7" t="s">
        <v>34</v>
      </c>
      <c r="C169" s="23">
        <v>306392.59999999998</v>
      </c>
      <c r="D169" s="23">
        <v>279347.40548999998</v>
      </c>
      <c r="E169" s="23">
        <f t="shared" si="4"/>
        <v>91.173026205593729</v>
      </c>
    </row>
    <row r="170" spans="1:5" ht="31.5" x14ac:dyDescent="0.25">
      <c r="A170" s="7" t="s">
        <v>264</v>
      </c>
      <c r="B170" s="7" t="s">
        <v>303</v>
      </c>
      <c r="C170" s="23">
        <v>21692.1</v>
      </c>
      <c r="D170" s="23"/>
      <c r="E170" s="23"/>
    </row>
    <row r="171" spans="1:5" ht="47.25" x14ac:dyDescent="0.25">
      <c r="A171" s="7" t="s">
        <v>265</v>
      </c>
      <c r="B171" s="7" t="s">
        <v>302</v>
      </c>
      <c r="C171" s="23">
        <v>21692.1</v>
      </c>
      <c r="D171" s="23"/>
      <c r="E171" s="23"/>
    </row>
    <row r="172" spans="1:5" ht="47.25" x14ac:dyDescent="0.25">
      <c r="A172" s="7" t="s">
        <v>146</v>
      </c>
      <c r="B172" s="7" t="s">
        <v>228</v>
      </c>
      <c r="C172" s="29">
        <f>C173</f>
        <v>1360785.7</v>
      </c>
      <c r="D172" s="29">
        <f>D173</f>
        <v>733065.39199999999</v>
      </c>
      <c r="E172" s="23">
        <f t="shared" si="4"/>
        <v>53.870744820437203</v>
      </c>
    </row>
    <row r="173" spans="1:5" ht="49.5" customHeight="1" x14ac:dyDescent="0.25">
      <c r="A173" s="7" t="s">
        <v>147</v>
      </c>
      <c r="B173" s="7" t="s">
        <v>229</v>
      </c>
      <c r="C173" s="23">
        <v>1360785.7</v>
      </c>
      <c r="D173" s="23">
        <v>733065.39199999999</v>
      </c>
      <c r="E173" s="23">
        <f t="shared" si="4"/>
        <v>53.870744820437203</v>
      </c>
    </row>
    <row r="174" spans="1:5" ht="31.5" x14ac:dyDescent="0.25">
      <c r="A174" s="7" t="s">
        <v>148</v>
      </c>
      <c r="B174" s="7" t="s">
        <v>45</v>
      </c>
      <c r="C174" s="23">
        <v>144485.20000000001</v>
      </c>
      <c r="D174" s="23">
        <v>91105.947119999997</v>
      </c>
      <c r="E174" s="23">
        <f t="shared" si="4"/>
        <v>63.055556638326962</v>
      </c>
    </row>
    <row r="175" spans="1:5" s="3" customFormat="1" x14ac:dyDescent="0.25">
      <c r="A175" s="27" t="s">
        <v>149</v>
      </c>
      <c r="B175" s="27" t="s">
        <v>17</v>
      </c>
      <c r="C175" s="31">
        <f>C176+C177+C178+C180+C181+C183+C185+C186+C188+C189+C191+C193+C195+C197+C199+C201+C203</f>
        <v>4588414.21</v>
      </c>
      <c r="D175" s="31">
        <f>D176+D177+D178+D180+D181+D183+D185+D186+D188+D189+D191+D193+D195+D197+D199+D201+D203</f>
        <v>3176042.4365900001</v>
      </c>
      <c r="E175" s="28">
        <f t="shared" si="4"/>
        <v>69.218738571337482</v>
      </c>
    </row>
    <row r="176" spans="1:5" ht="64.5" customHeight="1" x14ac:dyDescent="0.25">
      <c r="A176" s="7" t="s">
        <v>150</v>
      </c>
      <c r="B176" s="7" t="s">
        <v>42</v>
      </c>
      <c r="C176" s="23">
        <v>14734.5</v>
      </c>
      <c r="D176" s="23">
        <v>10758.175999999999</v>
      </c>
      <c r="E176" s="23">
        <f t="shared" si="4"/>
        <v>73.013512504665911</v>
      </c>
    </row>
    <row r="177" spans="1:5" ht="66" customHeight="1" x14ac:dyDescent="0.25">
      <c r="A177" s="7" t="s">
        <v>151</v>
      </c>
      <c r="B177" s="7" t="s">
        <v>314</v>
      </c>
      <c r="C177" s="23">
        <v>5388.2</v>
      </c>
      <c r="D177" s="23">
        <v>3570.404</v>
      </c>
      <c r="E177" s="23">
        <f t="shared" si="4"/>
        <v>66.26339037155266</v>
      </c>
    </row>
    <row r="178" spans="1:5" ht="47.25" x14ac:dyDescent="0.25">
      <c r="A178" s="7" t="s">
        <v>152</v>
      </c>
      <c r="B178" s="7" t="s">
        <v>43</v>
      </c>
      <c r="C178" s="29">
        <f>C179</f>
        <v>110124</v>
      </c>
      <c r="D178" s="29">
        <f>D179</f>
        <v>106046.50437</v>
      </c>
      <c r="E178" s="23">
        <f t="shared" si="4"/>
        <v>96.29735967636482</v>
      </c>
    </row>
    <row r="179" spans="1:5" ht="63" x14ac:dyDescent="0.25">
      <c r="A179" s="7" t="s">
        <v>153</v>
      </c>
      <c r="B179" s="7" t="s">
        <v>44</v>
      </c>
      <c r="C179" s="23">
        <v>110124</v>
      </c>
      <c r="D179" s="23">
        <v>106046.50437</v>
      </c>
      <c r="E179" s="23">
        <f t="shared" si="4"/>
        <v>96.29735967636482</v>
      </c>
    </row>
    <row r="180" spans="1:5" ht="78.75" x14ac:dyDescent="0.25">
      <c r="A180" s="7" t="s">
        <v>154</v>
      </c>
      <c r="B180" s="7" t="s">
        <v>271</v>
      </c>
      <c r="C180" s="23">
        <v>590569.80000000005</v>
      </c>
      <c r="D180" s="23">
        <v>490657.35784999997</v>
      </c>
      <c r="E180" s="23">
        <f t="shared" si="4"/>
        <v>83.082026519134558</v>
      </c>
    </row>
    <row r="181" spans="1:5" ht="63" x14ac:dyDescent="0.25">
      <c r="A181" s="7" t="s">
        <v>155</v>
      </c>
      <c r="B181" s="7" t="s">
        <v>64</v>
      </c>
      <c r="C181" s="29">
        <f>C182</f>
        <v>173984.8</v>
      </c>
      <c r="D181" s="29">
        <f>D182</f>
        <v>171184.155</v>
      </c>
      <c r="E181" s="23">
        <f t="shared" si="4"/>
        <v>98.390293289988563</v>
      </c>
    </row>
    <row r="182" spans="1:5" ht="64.5" customHeight="1" x14ac:dyDescent="0.25">
      <c r="A182" s="7" t="s">
        <v>156</v>
      </c>
      <c r="B182" s="7" t="s">
        <v>65</v>
      </c>
      <c r="C182" s="23">
        <v>173984.8</v>
      </c>
      <c r="D182" s="23">
        <v>171184.155</v>
      </c>
      <c r="E182" s="23">
        <f t="shared" si="4"/>
        <v>98.390293289988563</v>
      </c>
    </row>
    <row r="183" spans="1:5" ht="78.75" x14ac:dyDescent="0.25">
      <c r="A183" s="7" t="s">
        <v>189</v>
      </c>
      <c r="B183" s="7" t="s">
        <v>465</v>
      </c>
      <c r="C183" s="29">
        <f>C184</f>
        <v>49796</v>
      </c>
      <c r="D183" s="29">
        <f>D184</f>
        <v>45978.02</v>
      </c>
      <c r="E183" s="23">
        <f t="shared" si="4"/>
        <v>92.332757651216951</v>
      </c>
    </row>
    <row r="184" spans="1:5" ht="94.5" x14ac:dyDescent="0.25">
      <c r="A184" s="7" t="s">
        <v>188</v>
      </c>
      <c r="B184" s="7" t="s">
        <v>463</v>
      </c>
      <c r="C184" s="23">
        <v>49796</v>
      </c>
      <c r="D184" s="23">
        <v>45978.02</v>
      </c>
      <c r="E184" s="23">
        <f t="shared" si="4"/>
        <v>92.332757651216951</v>
      </c>
    </row>
    <row r="185" spans="1:5" ht="78.75" x14ac:dyDescent="0.25">
      <c r="A185" s="34" t="s">
        <v>364</v>
      </c>
      <c r="B185" s="7" t="s">
        <v>365</v>
      </c>
      <c r="C185" s="23">
        <v>880.4</v>
      </c>
      <c r="D185" s="23"/>
      <c r="E185" s="23"/>
    </row>
    <row r="186" spans="1:5" ht="252" x14ac:dyDescent="0.25">
      <c r="A186" s="7" t="s">
        <v>208</v>
      </c>
      <c r="B186" s="7" t="s">
        <v>318</v>
      </c>
      <c r="C186" s="29">
        <f>C187</f>
        <v>4218.2</v>
      </c>
      <c r="D186" s="29">
        <f>D187</f>
        <v>4000</v>
      </c>
      <c r="E186" s="23">
        <f t="shared" si="4"/>
        <v>94.827177469062633</v>
      </c>
    </row>
    <row r="187" spans="1:5" ht="267.75" x14ac:dyDescent="0.25">
      <c r="A187" s="7" t="s">
        <v>190</v>
      </c>
      <c r="B187" s="7" t="s">
        <v>319</v>
      </c>
      <c r="C187" s="23">
        <v>4218.2</v>
      </c>
      <c r="D187" s="23">
        <v>4000</v>
      </c>
      <c r="E187" s="23">
        <f t="shared" si="4"/>
        <v>94.827177469062633</v>
      </c>
    </row>
    <row r="188" spans="1:5" ht="78.75" x14ac:dyDescent="0.25">
      <c r="A188" s="7" t="s">
        <v>532</v>
      </c>
      <c r="B188" s="7" t="s">
        <v>533</v>
      </c>
      <c r="C188" s="23">
        <v>120277.6</v>
      </c>
      <c r="D188" s="23">
        <v>120277.5</v>
      </c>
      <c r="E188" s="23">
        <f t="shared" si="4"/>
        <v>99.999916858999498</v>
      </c>
    </row>
    <row r="189" spans="1:5" ht="78.75" x14ac:dyDescent="0.25">
      <c r="A189" s="7" t="s">
        <v>491</v>
      </c>
      <c r="B189" s="7" t="s">
        <v>493</v>
      </c>
      <c r="C189" s="23">
        <f>C190</f>
        <v>209454.9</v>
      </c>
      <c r="D189" s="23">
        <f>D190</f>
        <v>39004.647629999999</v>
      </c>
      <c r="E189" s="23">
        <f t="shared" si="4"/>
        <v>18.621979065660437</v>
      </c>
    </row>
    <row r="190" spans="1:5" ht="78.75" x14ac:dyDescent="0.25">
      <c r="A190" s="7" t="s">
        <v>492</v>
      </c>
      <c r="B190" s="7" t="s">
        <v>494</v>
      </c>
      <c r="C190" s="23">
        <v>209454.9</v>
      </c>
      <c r="D190" s="23">
        <v>39004.647629999999</v>
      </c>
      <c r="E190" s="23">
        <f t="shared" si="4"/>
        <v>18.621979065660437</v>
      </c>
    </row>
    <row r="191" spans="1:5" ht="47.25" x14ac:dyDescent="0.25">
      <c r="A191" s="7" t="s">
        <v>320</v>
      </c>
      <c r="B191" s="7" t="s">
        <v>322</v>
      </c>
      <c r="C191" s="23">
        <f>C192</f>
        <v>100000</v>
      </c>
      <c r="D191" s="23">
        <f>D192</f>
        <v>23393.287339999999</v>
      </c>
      <c r="E191" s="23">
        <f t="shared" si="4"/>
        <v>23.393287340000001</v>
      </c>
    </row>
    <row r="192" spans="1:5" ht="47.25" x14ac:dyDescent="0.25">
      <c r="A192" s="7" t="s">
        <v>321</v>
      </c>
      <c r="B192" s="7" t="s">
        <v>323</v>
      </c>
      <c r="C192" s="23">
        <v>100000</v>
      </c>
      <c r="D192" s="23">
        <v>23393.287339999999</v>
      </c>
      <c r="E192" s="23">
        <f t="shared" si="4"/>
        <v>23.393287340000001</v>
      </c>
    </row>
    <row r="193" spans="1:5" ht="78.75" x14ac:dyDescent="0.25">
      <c r="A193" s="7" t="s">
        <v>210</v>
      </c>
      <c r="B193" s="7" t="s">
        <v>209</v>
      </c>
      <c r="C193" s="33">
        <f>C194</f>
        <v>697732.51</v>
      </c>
      <c r="D193" s="33">
        <f>D194</f>
        <v>697609.71299999999</v>
      </c>
      <c r="E193" s="23">
        <f t="shared" si="4"/>
        <v>99.982400562072129</v>
      </c>
    </row>
    <row r="194" spans="1:5" ht="78.75" x14ac:dyDescent="0.25">
      <c r="A194" s="7" t="s">
        <v>191</v>
      </c>
      <c r="B194" s="7" t="s">
        <v>211</v>
      </c>
      <c r="C194" s="22">
        <v>697732.51</v>
      </c>
      <c r="D194" s="22">
        <v>697609.71299999999</v>
      </c>
      <c r="E194" s="23">
        <f t="shared" si="4"/>
        <v>99.982400562072129</v>
      </c>
    </row>
    <row r="195" spans="1:5" ht="78.75" x14ac:dyDescent="0.25">
      <c r="A195" s="7" t="s">
        <v>495</v>
      </c>
      <c r="B195" s="7" t="s">
        <v>523</v>
      </c>
      <c r="C195" s="23">
        <f>C196</f>
        <v>124489.2</v>
      </c>
      <c r="D195" s="23">
        <f>D196</f>
        <v>10295.02772</v>
      </c>
      <c r="E195" s="23">
        <f t="shared" si="4"/>
        <v>8.2698159519058674</v>
      </c>
    </row>
    <row r="196" spans="1:5" ht="94.5" x14ac:dyDescent="0.25">
      <c r="A196" s="7" t="s">
        <v>496</v>
      </c>
      <c r="B196" s="7" t="s">
        <v>524</v>
      </c>
      <c r="C196" s="23">
        <v>124489.2</v>
      </c>
      <c r="D196" s="23">
        <v>10295.02772</v>
      </c>
      <c r="E196" s="23">
        <f t="shared" si="4"/>
        <v>8.2698159519058674</v>
      </c>
    </row>
    <row r="197" spans="1:5" ht="63" x14ac:dyDescent="0.25">
      <c r="A197" s="7" t="s">
        <v>157</v>
      </c>
      <c r="B197" s="7" t="s">
        <v>61</v>
      </c>
      <c r="C197" s="29">
        <f>C198</f>
        <v>88671.6</v>
      </c>
      <c r="D197" s="29">
        <f>D198</f>
        <v>71211.590339999995</v>
      </c>
      <c r="E197" s="23">
        <f t="shared" si="4"/>
        <v>80.309355351657118</v>
      </c>
    </row>
    <row r="198" spans="1:5" ht="78.75" x14ac:dyDescent="0.25">
      <c r="A198" s="7" t="s">
        <v>158</v>
      </c>
      <c r="B198" s="7" t="s">
        <v>60</v>
      </c>
      <c r="C198" s="23">
        <v>88671.6</v>
      </c>
      <c r="D198" s="23">
        <v>71211.590339999995</v>
      </c>
      <c r="E198" s="23">
        <f t="shared" si="4"/>
        <v>80.309355351657118</v>
      </c>
    </row>
    <row r="199" spans="1:5" ht="47.25" x14ac:dyDescent="0.25">
      <c r="A199" s="7" t="s">
        <v>247</v>
      </c>
      <c r="B199" s="7" t="s">
        <v>301</v>
      </c>
      <c r="C199" s="29">
        <f>C200</f>
        <v>35000</v>
      </c>
      <c r="D199" s="29">
        <f>D200</f>
        <v>15000</v>
      </c>
      <c r="E199" s="23">
        <f t="shared" si="4"/>
        <v>42.857142857142854</v>
      </c>
    </row>
    <row r="200" spans="1:5" ht="47.25" x14ac:dyDescent="0.25">
      <c r="A200" s="7" t="s">
        <v>246</v>
      </c>
      <c r="B200" s="7" t="s">
        <v>300</v>
      </c>
      <c r="C200" s="23">
        <v>35000</v>
      </c>
      <c r="D200" s="23">
        <v>15000</v>
      </c>
      <c r="E200" s="23">
        <f t="shared" si="4"/>
        <v>42.857142857142854</v>
      </c>
    </row>
    <row r="201" spans="1:5" ht="94.5" x14ac:dyDescent="0.25">
      <c r="A201" s="7" t="s">
        <v>192</v>
      </c>
      <c r="B201" s="7" t="s">
        <v>219</v>
      </c>
      <c r="C201" s="29">
        <f>C202</f>
        <v>478.8</v>
      </c>
      <c r="D201" s="29">
        <f>D202</f>
        <v>463.05162999999999</v>
      </c>
      <c r="E201" s="23">
        <f t="shared" si="4"/>
        <v>96.710866750208851</v>
      </c>
    </row>
    <row r="202" spans="1:5" ht="94.5" x14ac:dyDescent="0.25">
      <c r="A202" s="7" t="s">
        <v>163</v>
      </c>
      <c r="B202" s="7" t="s">
        <v>220</v>
      </c>
      <c r="C202" s="23">
        <v>478.8</v>
      </c>
      <c r="D202" s="23">
        <v>463.05162999999999</v>
      </c>
      <c r="E202" s="23">
        <f t="shared" si="4"/>
        <v>96.710866750208851</v>
      </c>
    </row>
    <row r="203" spans="1:5" ht="47.25" x14ac:dyDescent="0.25">
      <c r="A203" s="7" t="s">
        <v>497</v>
      </c>
      <c r="B203" s="7" t="s">
        <v>500</v>
      </c>
      <c r="C203" s="23">
        <f>SUM(C204:C207)</f>
        <v>2262613.7000000002</v>
      </c>
      <c r="D203" s="23">
        <f>SUM(D204:D207)</f>
        <v>1366593.00171</v>
      </c>
      <c r="E203" s="23">
        <f t="shared" si="4"/>
        <v>60.398865334811681</v>
      </c>
    </row>
    <row r="204" spans="1:5" ht="63" x14ac:dyDescent="0.25">
      <c r="A204" s="7" t="s">
        <v>498</v>
      </c>
      <c r="B204" s="7" t="s">
        <v>501</v>
      </c>
      <c r="C204" s="23">
        <v>1315389</v>
      </c>
      <c r="D204" s="23">
        <v>1142865.6396300001</v>
      </c>
      <c r="E204" s="23">
        <f t="shared" si="4"/>
        <v>86.884232696943656</v>
      </c>
    </row>
    <row r="205" spans="1:5" ht="63" x14ac:dyDescent="0.25">
      <c r="A205" s="7" t="s">
        <v>499</v>
      </c>
      <c r="B205" s="7" t="s">
        <v>501</v>
      </c>
      <c r="C205" s="23">
        <v>229651.20000000001</v>
      </c>
      <c r="D205" s="23">
        <v>223727.36207999999</v>
      </c>
      <c r="E205" s="23">
        <f t="shared" si="4"/>
        <v>97.420506437588813</v>
      </c>
    </row>
    <row r="206" spans="1:5" ht="63" x14ac:dyDescent="0.25">
      <c r="A206" s="7" t="s">
        <v>534</v>
      </c>
      <c r="B206" s="7" t="s">
        <v>501</v>
      </c>
      <c r="C206" s="23">
        <v>680000</v>
      </c>
      <c r="D206" s="23"/>
      <c r="E206" s="23"/>
    </row>
    <row r="207" spans="1:5" ht="63" x14ac:dyDescent="0.25">
      <c r="A207" s="7" t="s">
        <v>535</v>
      </c>
      <c r="B207" s="7" t="s">
        <v>501</v>
      </c>
      <c r="C207" s="23">
        <v>37573.5</v>
      </c>
      <c r="D207" s="23"/>
      <c r="E207" s="23"/>
    </row>
    <row r="208" spans="1:5" ht="47.25" x14ac:dyDescent="0.25">
      <c r="A208" s="27" t="s">
        <v>222</v>
      </c>
      <c r="B208" s="27" t="s">
        <v>223</v>
      </c>
      <c r="C208" s="35">
        <f>C209</f>
        <v>421712</v>
      </c>
      <c r="D208" s="35">
        <f>D209</f>
        <v>342168.34185000003</v>
      </c>
      <c r="E208" s="28">
        <f t="shared" si="4"/>
        <v>81.137919207895436</v>
      </c>
    </row>
    <row r="209" spans="1:5" ht="47.25" x14ac:dyDescent="0.25">
      <c r="A209" s="7" t="s">
        <v>226</v>
      </c>
      <c r="B209" s="7" t="s">
        <v>224</v>
      </c>
      <c r="C209" s="29">
        <f>SUM(C210:C211)</f>
        <v>421712</v>
      </c>
      <c r="D209" s="29">
        <f>SUM(D210:D211)</f>
        <v>342168.34185000003</v>
      </c>
      <c r="E209" s="23">
        <f t="shared" si="4"/>
        <v>81.137919207895436</v>
      </c>
    </row>
    <row r="210" spans="1:5" ht="94.5" x14ac:dyDescent="0.25">
      <c r="A210" s="7" t="s">
        <v>536</v>
      </c>
      <c r="B210" s="7" t="s">
        <v>559</v>
      </c>
      <c r="C210" s="29">
        <v>3524.8</v>
      </c>
      <c r="D210" s="29"/>
      <c r="E210" s="23"/>
    </row>
    <row r="211" spans="1:5" ht="141.75" x14ac:dyDescent="0.25">
      <c r="A211" s="7" t="s">
        <v>225</v>
      </c>
      <c r="B211" s="7" t="s">
        <v>227</v>
      </c>
      <c r="C211" s="23">
        <v>418187.2</v>
      </c>
      <c r="D211" s="23">
        <v>342168.34185000003</v>
      </c>
      <c r="E211" s="23">
        <f t="shared" si="4"/>
        <v>81.821811344297487</v>
      </c>
    </row>
    <row r="212" spans="1:5" s="3" customFormat="1" ht="31.5" x14ac:dyDescent="0.25">
      <c r="A212" s="27" t="s">
        <v>513</v>
      </c>
      <c r="B212" s="27" t="s">
        <v>514</v>
      </c>
      <c r="C212" s="28"/>
      <c r="D212" s="28">
        <f>D213</f>
        <v>-5.9470000000000002E-2</v>
      </c>
      <c r="E212" s="28"/>
    </row>
    <row r="213" spans="1:5" ht="47.25" x14ac:dyDescent="0.25">
      <c r="A213" s="7" t="s">
        <v>512</v>
      </c>
      <c r="B213" s="7" t="s">
        <v>515</v>
      </c>
      <c r="C213" s="23"/>
      <c r="D213" s="23">
        <f>D214</f>
        <v>-5.9470000000000002E-2</v>
      </c>
      <c r="E213" s="23"/>
    </row>
    <row r="214" spans="1:5" ht="47.25" x14ac:dyDescent="0.25">
      <c r="A214" s="7" t="s">
        <v>511</v>
      </c>
      <c r="B214" s="7" t="s">
        <v>516</v>
      </c>
      <c r="C214" s="23"/>
      <c r="D214" s="23">
        <f>-59.47/1000</f>
        <v>-5.9470000000000002E-2</v>
      </c>
      <c r="E214" s="23"/>
    </row>
    <row r="215" spans="1:5" s="3" customFormat="1" x14ac:dyDescent="0.25">
      <c r="A215" s="27" t="s">
        <v>326</v>
      </c>
      <c r="B215" s="27" t="s">
        <v>18</v>
      </c>
      <c r="C215" s="28">
        <f>C216</f>
        <v>4236.3999999999996</v>
      </c>
      <c r="D215" s="28">
        <f>D216</f>
        <v>839.17435999999998</v>
      </c>
      <c r="E215" s="28">
        <f t="shared" si="4"/>
        <v>19.80866679255972</v>
      </c>
    </row>
    <row r="216" spans="1:5" ht="31.5" x14ac:dyDescent="0.25">
      <c r="A216" s="7" t="s">
        <v>159</v>
      </c>
      <c r="B216" s="7" t="s">
        <v>19</v>
      </c>
      <c r="C216" s="29">
        <f>C217</f>
        <v>4236.3999999999996</v>
      </c>
      <c r="D216" s="29">
        <f>D217</f>
        <v>839.17435999999998</v>
      </c>
      <c r="E216" s="23">
        <f t="shared" si="4"/>
        <v>19.80866679255972</v>
      </c>
    </row>
    <row r="217" spans="1:5" ht="31.5" x14ac:dyDescent="0.25">
      <c r="A217" s="7" t="s">
        <v>160</v>
      </c>
      <c r="B217" s="7" t="s">
        <v>19</v>
      </c>
      <c r="C217" s="29">
        <f>C218+C219</f>
        <v>4236.3999999999996</v>
      </c>
      <c r="D217" s="29">
        <f>D218+D219</f>
        <v>839.17435999999998</v>
      </c>
      <c r="E217" s="23">
        <f t="shared" si="4"/>
        <v>19.80866679255972</v>
      </c>
    </row>
    <row r="218" spans="1:5" ht="31.5" x14ac:dyDescent="0.25">
      <c r="A218" s="7" t="s">
        <v>161</v>
      </c>
      <c r="B218" s="7" t="s">
        <v>20</v>
      </c>
      <c r="C218" s="23">
        <v>2560</v>
      </c>
      <c r="D218" s="23"/>
      <c r="E218" s="23"/>
    </row>
    <row r="219" spans="1:5" ht="31.5" x14ac:dyDescent="0.25">
      <c r="A219" s="7" t="s">
        <v>162</v>
      </c>
      <c r="B219" s="7" t="s">
        <v>20</v>
      </c>
      <c r="C219" s="23">
        <v>1676.4</v>
      </c>
      <c r="D219" s="23">
        <v>839.17435999999998</v>
      </c>
      <c r="E219" s="23">
        <f t="shared" si="4"/>
        <v>50.058122166547356</v>
      </c>
    </row>
    <row r="220" spans="1:5" ht="94.5" x14ac:dyDescent="0.25">
      <c r="A220" s="27" t="s">
        <v>327</v>
      </c>
      <c r="B220" s="27" t="s">
        <v>466</v>
      </c>
      <c r="C220" s="31">
        <f>C221</f>
        <v>1496.73</v>
      </c>
      <c r="D220" s="31">
        <f>D221</f>
        <v>105914.55338999997</v>
      </c>
      <c r="E220" s="28">
        <f t="shared" si="4"/>
        <v>7076.3967709606914</v>
      </c>
    </row>
    <row r="221" spans="1:5" ht="110.25" x14ac:dyDescent="0.25">
      <c r="A221" s="7" t="s">
        <v>325</v>
      </c>
      <c r="B221" s="7" t="s">
        <v>328</v>
      </c>
      <c r="C221" s="22">
        <f>C222</f>
        <v>1496.73</v>
      </c>
      <c r="D221" s="22">
        <f>D222</f>
        <v>105914.55338999997</v>
      </c>
      <c r="E221" s="23">
        <f t="shared" si="4"/>
        <v>7076.3967709606914</v>
      </c>
    </row>
    <row r="222" spans="1:5" ht="96.75" customHeight="1" x14ac:dyDescent="0.25">
      <c r="A222" s="7" t="s">
        <v>329</v>
      </c>
      <c r="B222" s="7" t="s">
        <v>455</v>
      </c>
      <c r="C222" s="22">
        <f>C223+C243+C244+C245+C246+C247+C248+C249+C250+C251+C252+C264</f>
        <v>1496.73</v>
      </c>
      <c r="D222" s="22">
        <f>D223+D243+D244+D245+D246+D247+D248+D249+D250+D251+D252+D264</f>
        <v>105914.55338999997</v>
      </c>
      <c r="E222" s="23">
        <f t="shared" si="4"/>
        <v>7076.3967709606914</v>
      </c>
    </row>
    <row r="223" spans="1:5" ht="47.25" x14ac:dyDescent="0.25">
      <c r="A223" s="7" t="s">
        <v>356</v>
      </c>
      <c r="B223" s="7" t="s">
        <v>357</v>
      </c>
      <c r="C223" s="22">
        <f>C224+C232+C235</f>
        <v>0.23</v>
      </c>
      <c r="D223" s="22">
        <f>D224+D232+D235</f>
        <v>9185.4763400000011</v>
      </c>
      <c r="E223" s="42">
        <f t="shared" si="4"/>
        <v>3993685.3652173914</v>
      </c>
    </row>
    <row r="224" spans="1:5" ht="47.25" x14ac:dyDescent="0.25">
      <c r="A224" s="7" t="s">
        <v>374</v>
      </c>
      <c r="B224" s="7" t="s">
        <v>375</v>
      </c>
      <c r="C224" s="36"/>
      <c r="D224" s="23">
        <f>SUM(D225:D231)</f>
        <v>6399.6134700000002</v>
      </c>
      <c r="E224" s="23"/>
    </row>
    <row r="225" spans="1:5" ht="47.25" x14ac:dyDescent="0.25">
      <c r="A225" s="7" t="s">
        <v>376</v>
      </c>
      <c r="B225" s="7" t="s">
        <v>375</v>
      </c>
      <c r="C225" s="36"/>
      <c r="D225" s="23">
        <v>75.29907</v>
      </c>
      <c r="E225" s="23"/>
    </row>
    <row r="226" spans="1:5" ht="47.25" x14ac:dyDescent="0.25">
      <c r="A226" s="7" t="s">
        <v>377</v>
      </c>
      <c r="B226" s="7" t="s">
        <v>375</v>
      </c>
      <c r="C226" s="36"/>
      <c r="D226" s="23">
        <v>2692.6838199999997</v>
      </c>
      <c r="E226" s="23"/>
    </row>
    <row r="227" spans="1:5" ht="47.25" x14ac:dyDescent="0.25">
      <c r="A227" s="7" t="s">
        <v>378</v>
      </c>
      <c r="B227" s="7" t="s">
        <v>375</v>
      </c>
      <c r="C227" s="36"/>
      <c r="D227" s="8">
        <v>27.981000000000002</v>
      </c>
      <c r="E227" s="23"/>
    </row>
    <row r="228" spans="1:5" ht="47.25" x14ac:dyDescent="0.25">
      <c r="A228" s="7" t="s">
        <v>379</v>
      </c>
      <c r="B228" s="7" t="s">
        <v>375</v>
      </c>
      <c r="C228" s="36"/>
      <c r="D228" s="23">
        <v>2059.1948500000003</v>
      </c>
      <c r="E228" s="23"/>
    </row>
    <row r="229" spans="1:5" ht="47.25" x14ac:dyDescent="0.25">
      <c r="A229" s="7" t="s">
        <v>380</v>
      </c>
      <c r="B229" s="7" t="s">
        <v>375</v>
      </c>
      <c r="C229" s="36"/>
      <c r="D229" s="8">
        <v>2.2269999999999999</v>
      </c>
      <c r="E229" s="23"/>
    </row>
    <row r="230" spans="1:5" ht="47.25" x14ac:dyDescent="0.25">
      <c r="A230" s="7" t="s">
        <v>381</v>
      </c>
      <c r="B230" s="7" t="s">
        <v>375</v>
      </c>
      <c r="C230" s="36"/>
      <c r="D230" s="8">
        <v>672.78360999999995</v>
      </c>
      <c r="E230" s="23"/>
    </row>
    <row r="231" spans="1:5" ht="47.25" x14ac:dyDescent="0.25">
      <c r="A231" s="7" t="s">
        <v>502</v>
      </c>
      <c r="B231" s="7" t="s">
        <v>375</v>
      </c>
      <c r="C231" s="36"/>
      <c r="D231" s="8">
        <v>869.44412</v>
      </c>
      <c r="E231" s="23"/>
    </row>
    <row r="232" spans="1:5" ht="47.25" x14ac:dyDescent="0.25">
      <c r="A232" s="7" t="s">
        <v>382</v>
      </c>
      <c r="B232" s="7" t="s">
        <v>383</v>
      </c>
      <c r="C232" s="36"/>
      <c r="D232" s="23">
        <f>SUM(D233:D234)</f>
        <v>1883.2467300000001</v>
      </c>
      <c r="E232" s="23"/>
    </row>
    <row r="233" spans="1:5" ht="47.25" x14ac:dyDescent="0.25">
      <c r="A233" s="7" t="s">
        <v>384</v>
      </c>
      <c r="B233" s="7" t="s">
        <v>383</v>
      </c>
      <c r="C233" s="36"/>
      <c r="D233" s="23">
        <v>1832.47325</v>
      </c>
      <c r="E233" s="23"/>
    </row>
    <row r="234" spans="1:5" ht="47.25" x14ac:dyDescent="0.25">
      <c r="A234" s="7" t="s">
        <v>385</v>
      </c>
      <c r="B234" s="7" t="s">
        <v>383</v>
      </c>
      <c r="C234" s="36"/>
      <c r="D234" s="8">
        <v>50.773479999999999</v>
      </c>
      <c r="E234" s="23"/>
    </row>
    <row r="235" spans="1:5" ht="47.25" x14ac:dyDescent="0.25">
      <c r="A235" s="7" t="s">
        <v>386</v>
      </c>
      <c r="B235" s="7" t="s">
        <v>387</v>
      </c>
      <c r="C235" s="36">
        <f>SUM(C236:C242)</f>
        <v>0.23</v>
      </c>
      <c r="D235" s="36">
        <f>SUM(D236:D242)</f>
        <v>902.6161400000002</v>
      </c>
      <c r="E235" s="23">
        <f t="shared" si="4"/>
        <v>392441.80000000005</v>
      </c>
    </row>
    <row r="236" spans="1:5" ht="47.25" x14ac:dyDescent="0.25">
      <c r="A236" s="7" t="s">
        <v>388</v>
      </c>
      <c r="B236" s="7" t="s">
        <v>387</v>
      </c>
      <c r="C236" s="36"/>
      <c r="D236" s="8">
        <v>534.2020500000001</v>
      </c>
      <c r="E236" s="23"/>
    </row>
    <row r="237" spans="1:5" ht="47.25" x14ac:dyDescent="0.25">
      <c r="A237" s="7" t="s">
        <v>389</v>
      </c>
      <c r="B237" s="7" t="s">
        <v>387</v>
      </c>
      <c r="C237" s="36"/>
      <c r="D237" s="8">
        <v>240.84909999999999</v>
      </c>
      <c r="E237" s="23"/>
    </row>
    <row r="238" spans="1:5" ht="47.25" x14ac:dyDescent="0.25">
      <c r="A238" s="7" t="s">
        <v>393</v>
      </c>
      <c r="B238" s="7" t="s">
        <v>387</v>
      </c>
      <c r="C238" s="36"/>
      <c r="D238" s="37">
        <v>4.7999999999999996E-4</v>
      </c>
      <c r="E238" s="23"/>
    </row>
    <row r="239" spans="1:5" ht="47.25" x14ac:dyDescent="0.25">
      <c r="A239" s="7" t="s">
        <v>390</v>
      </c>
      <c r="B239" s="7" t="s">
        <v>387</v>
      </c>
      <c r="C239" s="36"/>
      <c r="D239" s="8">
        <v>120.55426</v>
      </c>
      <c r="E239" s="23"/>
    </row>
    <row r="240" spans="1:5" ht="47.25" x14ac:dyDescent="0.25">
      <c r="A240" s="7" t="s">
        <v>391</v>
      </c>
      <c r="B240" s="7" t="s">
        <v>387</v>
      </c>
      <c r="C240" s="36"/>
      <c r="D240" s="8">
        <v>0.86365999999999998</v>
      </c>
      <c r="E240" s="23"/>
    </row>
    <row r="241" spans="1:5" ht="47.25" x14ac:dyDescent="0.25">
      <c r="A241" s="7" t="s">
        <v>358</v>
      </c>
      <c r="B241" s="7" t="s">
        <v>387</v>
      </c>
      <c r="C241" s="36">
        <v>0.23</v>
      </c>
      <c r="D241" s="36">
        <v>0.24</v>
      </c>
      <c r="E241" s="23">
        <f t="shared" si="4"/>
        <v>104.34782608695652</v>
      </c>
    </row>
    <row r="242" spans="1:5" ht="47.25" x14ac:dyDescent="0.25">
      <c r="A242" s="7" t="s">
        <v>392</v>
      </c>
      <c r="B242" s="7" t="s">
        <v>387</v>
      </c>
      <c r="C242" s="8"/>
      <c r="D242" s="8">
        <v>5.9065900000000005</v>
      </c>
      <c r="E242" s="23"/>
    </row>
    <row r="243" spans="1:5" ht="94.5" x14ac:dyDescent="0.25">
      <c r="A243" s="7" t="s">
        <v>394</v>
      </c>
      <c r="B243" s="7" t="s">
        <v>517</v>
      </c>
      <c r="C243" s="8"/>
      <c r="D243" s="8">
        <v>22.05</v>
      </c>
      <c r="E243" s="23"/>
    </row>
    <row r="244" spans="1:5" ht="78.75" x14ac:dyDescent="0.25">
      <c r="A244" s="7" t="s">
        <v>395</v>
      </c>
      <c r="B244" s="7" t="s">
        <v>396</v>
      </c>
      <c r="C244" s="8"/>
      <c r="D244" s="8">
        <v>148.19746000000001</v>
      </c>
      <c r="E244" s="23"/>
    </row>
    <row r="245" spans="1:5" ht="94.5" x14ac:dyDescent="0.25">
      <c r="A245" s="7" t="s">
        <v>407</v>
      </c>
      <c r="B245" s="7" t="s">
        <v>408</v>
      </c>
      <c r="C245" s="8"/>
      <c r="D245" s="38">
        <f>0.5/1000</f>
        <v>5.0000000000000001E-4</v>
      </c>
      <c r="E245" s="23"/>
    </row>
    <row r="246" spans="1:5" ht="63" x14ac:dyDescent="0.25">
      <c r="A246" s="7" t="s">
        <v>352</v>
      </c>
      <c r="B246" s="7" t="s">
        <v>353</v>
      </c>
      <c r="C246" s="8">
        <v>173.6</v>
      </c>
      <c r="D246" s="8">
        <v>222.84422000000001</v>
      </c>
      <c r="E246" s="23">
        <f>D246/C246*100</f>
        <v>128.3664861751152</v>
      </c>
    </row>
    <row r="247" spans="1:5" ht="94.5" x14ac:dyDescent="0.25">
      <c r="A247" s="7" t="s">
        <v>410</v>
      </c>
      <c r="B247" s="7" t="s">
        <v>409</v>
      </c>
      <c r="C247" s="8"/>
      <c r="D247" s="8">
        <v>320.9239</v>
      </c>
      <c r="E247" s="23"/>
    </row>
    <row r="248" spans="1:5" ht="78.75" x14ac:dyDescent="0.25">
      <c r="A248" s="7" t="s">
        <v>411</v>
      </c>
      <c r="B248" s="7" t="s">
        <v>461</v>
      </c>
      <c r="C248" s="8"/>
      <c r="D248" s="8">
        <v>11.76351</v>
      </c>
      <c r="E248" s="23"/>
    </row>
    <row r="249" spans="1:5" ht="94.5" x14ac:dyDescent="0.25">
      <c r="A249" s="7" t="s">
        <v>361</v>
      </c>
      <c r="B249" s="7" t="s">
        <v>552</v>
      </c>
      <c r="C249" s="8">
        <v>105.3</v>
      </c>
      <c r="D249" s="8">
        <v>105.262</v>
      </c>
      <c r="E249" s="23">
        <f>D249/C249*100</f>
        <v>99.963912630579301</v>
      </c>
    </row>
    <row r="250" spans="1:5" ht="78.75" x14ac:dyDescent="0.25">
      <c r="A250" s="7" t="s">
        <v>503</v>
      </c>
      <c r="B250" s="7" t="s">
        <v>504</v>
      </c>
      <c r="C250" s="8"/>
      <c r="D250" s="8">
        <v>848.9</v>
      </c>
      <c r="E250" s="23"/>
    </row>
    <row r="251" spans="1:5" ht="126" x14ac:dyDescent="0.25">
      <c r="A251" s="7" t="s">
        <v>412</v>
      </c>
      <c r="B251" s="7" t="s">
        <v>551</v>
      </c>
      <c r="C251" s="8"/>
      <c r="D251" s="23">
        <v>53.94782</v>
      </c>
      <c r="E251" s="23"/>
    </row>
    <row r="252" spans="1:5" ht="78.75" x14ac:dyDescent="0.25">
      <c r="A252" s="7" t="s">
        <v>397</v>
      </c>
      <c r="B252" s="7" t="s">
        <v>398</v>
      </c>
      <c r="C252" s="8"/>
      <c r="D252" s="23">
        <f>SUM(D253:D263)</f>
        <v>93777.637309999976</v>
      </c>
      <c r="E252" s="23"/>
    </row>
    <row r="253" spans="1:5" ht="78.75" x14ac:dyDescent="0.25">
      <c r="A253" s="7" t="s">
        <v>399</v>
      </c>
      <c r="B253" s="7" t="s">
        <v>398</v>
      </c>
      <c r="C253" s="8"/>
      <c r="D253" s="23">
        <v>515.65565000000004</v>
      </c>
      <c r="E253" s="23"/>
    </row>
    <row r="254" spans="1:5" ht="78.75" x14ac:dyDescent="0.25">
      <c r="A254" s="7" t="s">
        <v>400</v>
      </c>
      <c r="B254" s="7" t="s">
        <v>398</v>
      </c>
      <c r="C254" s="8"/>
      <c r="D254" s="23">
        <v>1645.3422800000001</v>
      </c>
      <c r="E254" s="23"/>
    </row>
    <row r="255" spans="1:5" ht="78.75" x14ac:dyDescent="0.25">
      <c r="A255" s="7" t="s">
        <v>413</v>
      </c>
      <c r="B255" s="7" t="s">
        <v>398</v>
      </c>
      <c r="C255" s="8"/>
      <c r="D255" s="23">
        <v>2.7E-2</v>
      </c>
      <c r="E255" s="23"/>
    </row>
    <row r="256" spans="1:5" ht="78.75" x14ac:dyDescent="0.25">
      <c r="A256" s="7" t="s">
        <v>414</v>
      </c>
      <c r="B256" s="7" t="s">
        <v>398</v>
      </c>
      <c r="C256" s="8"/>
      <c r="D256" s="23">
        <v>73618.233919999999</v>
      </c>
      <c r="E256" s="23"/>
    </row>
    <row r="257" spans="1:5" ht="78.75" x14ac:dyDescent="0.25">
      <c r="A257" s="7" t="s">
        <v>505</v>
      </c>
      <c r="B257" s="7" t="s">
        <v>398</v>
      </c>
      <c r="C257" s="8"/>
      <c r="D257" s="23">
        <v>378.59889000000004</v>
      </c>
      <c r="E257" s="23"/>
    </row>
    <row r="258" spans="1:5" ht="78.75" x14ac:dyDescent="0.25">
      <c r="A258" s="7" t="s">
        <v>401</v>
      </c>
      <c r="B258" s="7" t="s">
        <v>398</v>
      </c>
      <c r="C258" s="8"/>
      <c r="D258" s="23">
        <v>12448.59705</v>
      </c>
      <c r="E258" s="23"/>
    </row>
    <row r="259" spans="1:5" ht="78.75" x14ac:dyDescent="0.25">
      <c r="A259" s="7" t="s">
        <v>415</v>
      </c>
      <c r="B259" s="7" t="s">
        <v>398</v>
      </c>
      <c r="C259" s="8"/>
      <c r="D259" s="23">
        <v>74.438000000000002</v>
      </c>
      <c r="E259" s="23"/>
    </row>
    <row r="260" spans="1:5" ht="78.75" x14ac:dyDescent="0.25">
      <c r="A260" s="7" t="s">
        <v>402</v>
      </c>
      <c r="B260" s="7" t="s">
        <v>398</v>
      </c>
      <c r="C260" s="8"/>
      <c r="D260" s="23">
        <v>4399.6907199999996</v>
      </c>
      <c r="E260" s="23"/>
    </row>
    <row r="261" spans="1:5" ht="78.75" x14ac:dyDescent="0.25">
      <c r="A261" s="7" t="s">
        <v>506</v>
      </c>
      <c r="B261" s="7" t="s">
        <v>398</v>
      </c>
      <c r="C261" s="8"/>
      <c r="D261" s="8">
        <v>65.349239999999995</v>
      </c>
      <c r="E261" s="23"/>
    </row>
    <row r="262" spans="1:5" ht="78.75" x14ac:dyDescent="0.25">
      <c r="A262" s="7" t="s">
        <v>403</v>
      </c>
      <c r="B262" s="7" t="s">
        <v>398</v>
      </c>
      <c r="C262" s="8"/>
      <c r="D262" s="8">
        <v>630.20456000000001</v>
      </c>
      <c r="E262" s="23"/>
    </row>
    <row r="263" spans="1:5" ht="78.75" x14ac:dyDescent="0.25">
      <c r="A263" s="7" t="s">
        <v>404</v>
      </c>
      <c r="B263" s="7" t="s">
        <v>398</v>
      </c>
      <c r="C263" s="8"/>
      <c r="D263" s="8">
        <v>1.5</v>
      </c>
      <c r="E263" s="23"/>
    </row>
    <row r="264" spans="1:5" ht="78.75" x14ac:dyDescent="0.25">
      <c r="A264" s="7" t="s">
        <v>405</v>
      </c>
      <c r="B264" s="7" t="s">
        <v>406</v>
      </c>
      <c r="C264" s="23">
        <v>1217.5999999999999</v>
      </c>
      <c r="D264" s="23">
        <v>1217.55033</v>
      </c>
      <c r="E264" s="23">
        <f t="shared" si="4"/>
        <v>99.995920663600529</v>
      </c>
    </row>
    <row r="265" spans="1:5" ht="63" x14ac:dyDescent="0.25">
      <c r="A265" s="27" t="s">
        <v>331</v>
      </c>
      <c r="B265" s="27" t="s">
        <v>330</v>
      </c>
      <c r="C265" s="31">
        <f>C266</f>
        <v>-1152.42</v>
      </c>
      <c r="D265" s="31">
        <f>D266</f>
        <v>-5413.3900799999992</v>
      </c>
      <c r="E265" s="28">
        <f t="shared" si="4"/>
        <v>469.74107356692861</v>
      </c>
    </row>
    <row r="266" spans="1:5" ht="63" x14ac:dyDescent="0.25">
      <c r="A266" s="7" t="s">
        <v>333</v>
      </c>
      <c r="B266" s="7" t="s">
        <v>332</v>
      </c>
      <c r="C266" s="22">
        <f>SUM(C267:C299)</f>
        <v>-1152.42</v>
      </c>
      <c r="D266" s="22">
        <f>SUM(D267:D299)</f>
        <v>-5413.3900799999992</v>
      </c>
      <c r="E266" s="23">
        <f t="shared" si="4"/>
        <v>469.74107356692861</v>
      </c>
    </row>
    <row r="267" spans="1:5" ht="78.75" x14ac:dyDescent="0.25">
      <c r="A267" s="7" t="s">
        <v>438</v>
      </c>
      <c r="B267" s="7" t="s">
        <v>553</v>
      </c>
      <c r="C267" s="36"/>
      <c r="D267" s="8">
        <v>-22.05</v>
      </c>
      <c r="E267" s="23"/>
    </row>
    <row r="268" spans="1:5" ht="63" x14ac:dyDescent="0.25">
      <c r="A268" s="7" t="s">
        <v>437</v>
      </c>
      <c r="B268" s="7" t="s">
        <v>554</v>
      </c>
      <c r="C268" s="36"/>
      <c r="D268" s="8">
        <v>-148.19746000000001</v>
      </c>
      <c r="E268" s="23"/>
    </row>
    <row r="269" spans="1:5" ht="78.75" x14ac:dyDescent="0.25">
      <c r="A269" s="7" t="s">
        <v>339</v>
      </c>
      <c r="B269" s="7" t="s">
        <v>340</v>
      </c>
      <c r="C269" s="8">
        <v>-7.1</v>
      </c>
      <c r="D269" s="8">
        <v>-22.077850000000002</v>
      </c>
      <c r="E269" s="23">
        <f>D269/C269*100</f>
        <v>310.95563380281692</v>
      </c>
    </row>
    <row r="270" spans="1:5" ht="78.75" x14ac:dyDescent="0.25">
      <c r="A270" s="7" t="s">
        <v>335</v>
      </c>
      <c r="B270" s="7" t="s">
        <v>334</v>
      </c>
      <c r="C270" s="8">
        <v>-7.5</v>
      </c>
      <c r="D270" s="8">
        <v>-7.4976399999999996</v>
      </c>
      <c r="E270" s="23">
        <f t="shared" si="4"/>
        <v>99.968533333333326</v>
      </c>
    </row>
    <row r="271" spans="1:5" ht="126" x14ac:dyDescent="0.25">
      <c r="A271" s="7" t="s">
        <v>537</v>
      </c>
      <c r="B271" s="7" t="s">
        <v>538</v>
      </c>
      <c r="C271" s="8"/>
      <c r="D271" s="8">
        <v>-526.10838000000001</v>
      </c>
      <c r="E271" s="23"/>
    </row>
    <row r="272" spans="1:5" ht="78.75" x14ac:dyDescent="0.25">
      <c r="A272" s="7" t="s">
        <v>419</v>
      </c>
      <c r="B272" s="7" t="s">
        <v>555</v>
      </c>
      <c r="C272" s="8"/>
      <c r="D272" s="39">
        <f>-0.01/1000</f>
        <v>-1.0000000000000001E-5</v>
      </c>
      <c r="E272" s="23"/>
    </row>
    <row r="273" spans="1:5" ht="63" x14ac:dyDescent="0.25">
      <c r="A273" s="7" t="s">
        <v>444</v>
      </c>
      <c r="B273" s="7" t="s">
        <v>445</v>
      </c>
      <c r="C273" s="8"/>
      <c r="D273" s="39">
        <f>-0.02/1000</f>
        <v>-2.0000000000000002E-5</v>
      </c>
      <c r="E273" s="23"/>
    </row>
    <row r="274" spans="1:5" ht="64.5" customHeight="1" x14ac:dyDescent="0.25">
      <c r="A274" s="7" t="s">
        <v>423</v>
      </c>
      <c r="B274" s="7" t="s">
        <v>424</v>
      </c>
      <c r="C274" s="8"/>
      <c r="D274" s="8">
        <v>-0.12162000000000001</v>
      </c>
      <c r="E274" s="23"/>
    </row>
    <row r="275" spans="1:5" ht="78.75" x14ac:dyDescent="0.25">
      <c r="A275" s="7" t="s">
        <v>431</v>
      </c>
      <c r="B275" s="7" t="s">
        <v>432</v>
      </c>
      <c r="C275" s="8"/>
      <c r="D275" s="8">
        <v>-19.598109999999998</v>
      </c>
      <c r="E275" s="23"/>
    </row>
    <row r="276" spans="1:5" ht="50.25" customHeight="1" x14ac:dyDescent="0.25">
      <c r="A276" s="7" t="s">
        <v>354</v>
      </c>
      <c r="B276" s="7" t="s">
        <v>355</v>
      </c>
      <c r="C276" s="8">
        <v>-173.6</v>
      </c>
      <c r="D276" s="8">
        <v>-173.62132</v>
      </c>
      <c r="E276" s="23">
        <f t="shared" ref="E276:E303" si="5">D276/C276*100</f>
        <v>100.01228110599078</v>
      </c>
    </row>
    <row r="277" spans="1:5" ht="94.5" x14ac:dyDescent="0.25">
      <c r="A277" s="7" t="s">
        <v>435</v>
      </c>
      <c r="B277" s="7" t="s">
        <v>556</v>
      </c>
      <c r="C277" s="8"/>
      <c r="D277" s="39">
        <v>-55.37894</v>
      </c>
      <c r="E277" s="23"/>
    </row>
    <row r="278" spans="1:5" ht="63" x14ac:dyDescent="0.25">
      <c r="A278" s="7" t="s">
        <v>439</v>
      </c>
      <c r="B278" s="7" t="s">
        <v>557</v>
      </c>
      <c r="C278" s="8"/>
      <c r="D278" s="39">
        <f>-0.02/1000</f>
        <v>-2.0000000000000002E-5</v>
      </c>
      <c r="E278" s="23"/>
    </row>
    <row r="279" spans="1:5" ht="63" x14ac:dyDescent="0.25">
      <c r="A279" s="7" t="s">
        <v>425</v>
      </c>
      <c r="B279" s="7" t="s">
        <v>426</v>
      </c>
      <c r="C279" s="8"/>
      <c r="D279" s="38">
        <f>-3.42/1000</f>
        <v>-3.4199999999999999E-3</v>
      </c>
      <c r="E279" s="23"/>
    </row>
    <row r="280" spans="1:5" ht="78.75" x14ac:dyDescent="0.25">
      <c r="A280" s="7" t="s">
        <v>421</v>
      </c>
      <c r="B280" s="7" t="s">
        <v>422</v>
      </c>
      <c r="C280" s="8"/>
      <c r="D280" s="8">
        <v>-304.87768</v>
      </c>
      <c r="E280" s="23"/>
    </row>
    <row r="281" spans="1:5" ht="63" x14ac:dyDescent="0.25">
      <c r="A281" s="7" t="s">
        <v>440</v>
      </c>
      <c r="B281" s="7" t="s">
        <v>441</v>
      </c>
      <c r="C281" s="8"/>
      <c r="D281" s="8">
        <v>-56.152000000000001</v>
      </c>
      <c r="E281" s="23"/>
    </row>
    <row r="282" spans="1:5" ht="63" x14ac:dyDescent="0.25">
      <c r="A282" s="7" t="s">
        <v>436</v>
      </c>
      <c r="B282" s="7" t="s">
        <v>464</v>
      </c>
      <c r="C282" s="8"/>
      <c r="D282" s="8">
        <v>-11.76351</v>
      </c>
      <c r="E282" s="23"/>
    </row>
    <row r="283" spans="1:5" ht="78.75" x14ac:dyDescent="0.25">
      <c r="A283" s="7" t="s">
        <v>362</v>
      </c>
      <c r="B283" s="7" t="s">
        <v>558</v>
      </c>
      <c r="C283" s="8">
        <v>-105.3</v>
      </c>
      <c r="D283" s="8">
        <v>-105.262</v>
      </c>
      <c r="E283" s="23">
        <f t="shared" si="5"/>
        <v>99.963912630579301</v>
      </c>
    </row>
    <row r="284" spans="1:5" ht="49.5" customHeight="1" x14ac:dyDescent="0.25">
      <c r="A284" s="7" t="s">
        <v>359</v>
      </c>
      <c r="B284" s="7" t="s">
        <v>360</v>
      </c>
      <c r="C284" s="8">
        <v>-48.8</v>
      </c>
      <c r="D284" s="8">
        <v>-132.61832999999999</v>
      </c>
      <c r="E284" s="23">
        <f t="shared" si="5"/>
        <v>271.75887295081964</v>
      </c>
    </row>
    <row r="285" spans="1:5" ht="126" x14ac:dyDescent="0.25">
      <c r="A285" s="7" t="s">
        <v>433</v>
      </c>
      <c r="B285" s="7" t="s">
        <v>467</v>
      </c>
      <c r="C285" s="8"/>
      <c r="D285" s="8">
        <v>-139.50906000000001</v>
      </c>
      <c r="E285" s="23"/>
    </row>
    <row r="286" spans="1:5" ht="94.5" x14ac:dyDescent="0.25">
      <c r="A286" s="7" t="s">
        <v>341</v>
      </c>
      <c r="B286" s="7" t="s">
        <v>342</v>
      </c>
      <c r="C286" s="36">
        <v>-226.34</v>
      </c>
      <c r="D286" s="36">
        <v>-226.33568</v>
      </c>
      <c r="E286" s="23">
        <f t="shared" si="5"/>
        <v>99.998091366970044</v>
      </c>
    </row>
    <row r="287" spans="1:5" ht="47.25" x14ac:dyDescent="0.25">
      <c r="A287" s="7" t="s">
        <v>343</v>
      </c>
      <c r="B287" s="7" t="s">
        <v>344</v>
      </c>
      <c r="C287" s="36">
        <v>-74.73</v>
      </c>
      <c r="D287" s="36">
        <v>-355.77143000000001</v>
      </c>
      <c r="E287" s="23">
        <f t="shared" si="5"/>
        <v>476.0757794727686</v>
      </c>
    </row>
    <row r="288" spans="1:5" ht="141.75" x14ac:dyDescent="0.25">
      <c r="A288" s="7" t="s">
        <v>434</v>
      </c>
      <c r="B288" s="7" t="s">
        <v>468</v>
      </c>
      <c r="C288" s="36"/>
      <c r="D288" s="8">
        <v>-9.6</v>
      </c>
      <c r="E288" s="23"/>
    </row>
    <row r="289" spans="1:5" ht="94.5" x14ac:dyDescent="0.25">
      <c r="A289" s="7" t="s">
        <v>446</v>
      </c>
      <c r="B289" s="7" t="s">
        <v>447</v>
      </c>
      <c r="C289" s="36"/>
      <c r="D289" s="8">
        <v>-499.58706000000001</v>
      </c>
      <c r="E289" s="23"/>
    </row>
    <row r="290" spans="1:5" ht="173.25" x14ac:dyDescent="0.25">
      <c r="A290" s="7" t="s">
        <v>345</v>
      </c>
      <c r="B290" s="7" t="s">
        <v>366</v>
      </c>
      <c r="C290" s="8">
        <v>-121.5</v>
      </c>
      <c r="D290" s="8">
        <v>-269.71866</v>
      </c>
      <c r="E290" s="23">
        <f t="shared" si="5"/>
        <v>221.99066666666667</v>
      </c>
    </row>
    <row r="291" spans="1:5" ht="141.75" x14ac:dyDescent="0.25">
      <c r="A291" s="7" t="s">
        <v>427</v>
      </c>
      <c r="B291" s="7" t="s">
        <v>428</v>
      </c>
      <c r="C291" s="8"/>
      <c r="D291" s="8">
        <v>-68.472859999999997</v>
      </c>
      <c r="E291" s="23"/>
    </row>
    <row r="292" spans="1:5" ht="63" x14ac:dyDescent="0.25">
      <c r="A292" s="7" t="s">
        <v>509</v>
      </c>
      <c r="B292" s="7" t="s">
        <v>510</v>
      </c>
      <c r="C292" s="8"/>
      <c r="D292" s="8">
        <v>-848.9</v>
      </c>
      <c r="E292" s="23"/>
    </row>
    <row r="293" spans="1:5" ht="78.75" x14ac:dyDescent="0.25">
      <c r="A293" s="7" t="s">
        <v>346</v>
      </c>
      <c r="B293" s="7" t="s">
        <v>347</v>
      </c>
      <c r="C293" s="36">
        <v>-13.35</v>
      </c>
      <c r="D293" s="36">
        <v>-13.343999999999999</v>
      </c>
      <c r="E293" s="23">
        <f t="shared" si="5"/>
        <v>99.955056179775283</v>
      </c>
    </row>
    <row r="294" spans="1:5" ht="31.5" x14ac:dyDescent="0.25">
      <c r="A294" s="7" t="s">
        <v>350</v>
      </c>
      <c r="B294" s="7" t="s">
        <v>351</v>
      </c>
      <c r="C294" s="8">
        <v>-369.7</v>
      </c>
      <c r="D294" s="8">
        <v>-390.15881999999999</v>
      </c>
      <c r="E294" s="23">
        <f t="shared" si="5"/>
        <v>105.53389775493645</v>
      </c>
    </row>
    <row r="295" spans="1:5" ht="126" x14ac:dyDescent="0.25">
      <c r="A295" s="7" t="s">
        <v>420</v>
      </c>
      <c r="B295" s="7" t="s">
        <v>462</v>
      </c>
      <c r="C295" s="8"/>
      <c r="D295" s="8">
        <f>-50.8/1000</f>
        <v>-5.0799999999999998E-2</v>
      </c>
      <c r="E295" s="23"/>
    </row>
    <row r="296" spans="1:5" ht="47.25" x14ac:dyDescent="0.25">
      <c r="A296" s="7" t="s">
        <v>507</v>
      </c>
      <c r="B296" s="7" t="s">
        <v>508</v>
      </c>
      <c r="C296" s="8"/>
      <c r="D296" s="8">
        <v>-65.349239999999995</v>
      </c>
      <c r="E296" s="23"/>
    </row>
    <row r="297" spans="1:5" ht="78.75" x14ac:dyDescent="0.25">
      <c r="A297" s="7" t="s">
        <v>442</v>
      </c>
      <c r="B297" s="7" t="s">
        <v>443</v>
      </c>
      <c r="C297" s="8"/>
      <c r="D297" s="8">
        <v>-277.97775000000001</v>
      </c>
      <c r="E297" s="23"/>
    </row>
    <row r="298" spans="1:5" ht="63" x14ac:dyDescent="0.25">
      <c r="A298" s="7" t="s">
        <v>429</v>
      </c>
      <c r="B298" s="7" t="s">
        <v>430</v>
      </c>
      <c r="C298" s="8"/>
      <c r="D298" s="8">
        <v>-537.94956000000002</v>
      </c>
      <c r="E298" s="23"/>
    </row>
    <row r="299" spans="1:5" ht="63" x14ac:dyDescent="0.25">
      <c r="A299" s="7" t="s">
        <v>416</v>
      </c>
      <c r="B299" s="7" t="s">
        <v>349</v>
      </c>
      <c r="C299" s="8">
        <f>SUM(C300:C302)</f>
        <v>-4.5</v>
      </c>
      <c r="D299" s="8">
        <f>SUM(D300:D302)</f>
        <v>-125.33685000000001</v>
      </c>
      <c r="E299" s="23">
        <f t="shared" si="5"/>
        <v>2785.2633333333338</v>
      </c>
    </row>
    <row r="300" spans="1:5" ht="63" x14ac:dyDescent="0.25">
      <c r="A300" s="7" t="s">
        <v>348</v>
      </c>
      <c r="B300" s="7" t="s">
        <v>349</v>
      </c>
      <c r="C300" s="8">
        <v>-4.5</v>
      </c>
      <c r="D300" s="8">
        <v>-42.683980000000005</v>
      </c>
      <c r="E300" s="23">
        <f t="shared" si="5"/>
        <v>948.53288888888903</v>
      </c>
    </row>
    <row r="301" spans="1:5" ht="63" x14ac:dyDescent="0.25">
      <c r="A301" s="7" t="s">
        <v>417</v>
      </c>
      <c r="B301" s="7" t="s">
        <v>349</v>
      </c>
      <c r="C301" s="8"/>
      <c r="D301" s="8">
        <v>-45.97589</v>
      </c>
      <c r="E301" s="23"/>
    </row>
    <row r="302" spans="1:5" ht="63" x14ac:dyDescent="0.25">
      <c r="A302" s="7" t="s">
        <v>418</v>
      </c>
      <c r="B302" s="7" t="s">
        <v>349</v>
      </c>
      <c r="C302" s="8"/>
      <c r="D302" s="8">
        <v>-36.67698</v>
      </c>
      <c r="E302" s="23"/>
    </row>
    <row r="303" spans="1:5" x14ac:dyDescent="0.25">
      <c r="A303" s="40"/>
      <c r="B303" s="27" t="s">
        <v>21</v>
      </c>
      <c r="C303" s="31">
        <f>C10+C11</f>
        <v>68499135.569999993</v>
      </c>
      <c r="D303" s="31">
        <f>D10+D11</f>
        <v>49404912.1756</v>
      </c>
      <c r="E303" s="28">
        <f t="shared" si="5"/>
        <v>72.124869554175021</v>
      </c>
    </row>
    <row r="304" spans="1:5" ht="32.25" customHeight="1" x14ac:dyDescent="0.2">
      <c r="A304" s="43" t="s">
        <v>22</v>
      </c>
      <c r="B304" s="43"/>
      <c r="C304" s="43"/>
      <c r="D304" s="43"/>
      <c r="E304" s="43"/>
    </row>
    <row r="305" spans="2:3" x14ac:dyDescent="0.25">
      <c r="C305" s="6"/>
    </row>
    <row r="307" spans="2:3" x14ac:dyDescent="0.25">
      <c r="B307" s="1"/>
      <c r="C307" s="1"/>
    </row>
    <row r="308" spans="2:3" x14ac:dyDescent="0.25">
      <c r="B308" s="1"/>
      <c r="C308" s="1"/>
    </row>
    <row r="309" spans="2:3" x14ac:dyDescent="0.25">
      <c r="B309" s="1"/>
      <c r="C309" s="1"/>
    </row>
    <row r="310" spans="2:3" x14ac:dyDescent="0.25">
      <c r="B310" s="1"/>
      <c r="C310" s="1"/>
    </row>
    <row r="311" spans="2:3" x14ac:dyDescent="0.25">
      <c r="B311" s="1"/>
      <c r="C311" s="1"/>
    </row>
    <row r="312" spans="2:3" x14ac:dyDescent="0.25">
      <c r="B312" s="1"/>
      <c r="C312" s="1"/>
    </row>
    <row r="313" spans="2:3" x14ac:dyDescent="0.25">
      <c r="B313" s="1"/>
      <c r="C313" s="1"/>
    </row>
    <row r="314" spans="2:3" x14ac:dyDescent="0.25">
      <c r="B314" s="1"/>
      <c r="C314" s="1"/>
    </row>
    <row r="315" spans="2:3" x14ac:dyDescent="0.25">
      <c r="B315" s="1"/>
      <c r="C315" s="1"/>
    </row>
    <row r="316" spans="2:3" x14ac:dyDescent="0.25">
      <c r="B316" s="1"/>
      <c r="C316" s="1"/>
    </row>
    <row r="317" spans="2:3" x14ac:dyDescent="0.25">
      <c r="B317" s="1"/>
      <c r="C317" s="1"/>
    </row>
    <row r="318" spans="2:3" x14ac:dyDescent="0.25">
      <c r="B318" s="1"/>
      <c r="C318" s="1"/>
    </row>
    <row r="319" spans="2:3" x14ac:dyDescent="0.25">
      <c r="B319" s="1"/>
      <c r="C319" s="1"/>
    </row>
    <row r="320" spans="2:3" x14ac:dyDescent="0.25">
      <c r="B320" s="1"/>
      <c r="C320" s="1"/>
    </row>
    <row r="321" spans="2:3" x14ac:dyDescent="0.25">
      <c r="B321" s="1"/>
      <c r="C321" s="1"/>
    </row>
    <row r="322" spans="2:3" x14ac:dyDescent="0.25">
      <c r="B322" s="1"/>
      <c r="C322" s="1"/>
    </row>
    <row r="323" spans="2:3" x14ac:dyDescent="0.25">
      <c r="B323" s="1"/>
      <c r="C323" s="1"/>
    </row>
    <row r="324" spans="2:3" x14ac:dyDescent="0.25">
      <c r="B324" s="1"/>
      <c r="C324" s="1"/>
    </row>
    <row r="325" spans="2:3" x14ac:dyDescent="0.25">
      <c r="B325" s="1"/>
      <c r="C325" s="1"/>
    </row>
    <row r="326" spans="2:3" x14ac:dyDescent="0.25">
      <c r="B326" s="1"/>
      <c r="C326" s="1"/>
    </row>
    <row r="327" spans="2:3" x14ac:dyDescent="0.25">
      <c r="B327" s="1"/>
      <c r="C327" s="1"/>
    </row>
    <row r="328" spans="2:3" x14ac:dyDescent="0.25">
      <c r="B328" s="1"/>
      <c r="C328" s="1"/>
    </row>
    <row r="329" spans="2:3" x14ac:dyDescent="0.25">
      <c r="B329" s="1"/>
      <c r="C329" s="1"/>
    </row>
    <row r="330" spans="2:3" x14ac:dyDescent="0.25">
      <c r="B330" s="1"/>
      <c r="C330" s="1"/>
    </row>
    <row r="331" spans="2:3" x14ac:dyDescent="0.25">
      <c r="B331" s="1"/>
      <c r="C331" s="1"/>
    </row>
    <row r="332" spans="2:3" x14ac:dyDescent="0.25">
      <c r="B332" s="1"/>
      <c r="C332" s="1"/>
    </row>
    <row r="333" spans="2:3" x14ac:dyDescent="0.25">
      <c r="B333" s="1"/>
      <c r="C333" s="1"/>
    </row>
    <row r="334" spans="2:3" x14ac:dyDescent="0.25">
      <c r="B334" s="1"/>
      <c r="C334" s="1"/>
    </row>
    <row r="335" spans="2:3" x14ac:dyDescent="0.25">
      <c r="B335" s="1"/>
      <c r="C335" s="1"/>
    </row>
    <row r="336" spans="2:3" x14ac:dyDescent="0.25">
      <c r="B336" s="1"/>
      <c r="C336" s="1"/>
    </row>
    <row r="337" spans="2:3" x14ac:dyDescent="0.25">
      <c r="B337" s="1"/>
      <c r="C337" s="1"/>
    </row>
    <row r="338" spans="2:3" x14ac:dyDescent="0.25">
      <c r="B338" s="1"/>
      <c r="C338" s="1"/>
    </row>
    <row r="339" spans="2:3" x14ac:dyDescent="0.25">
      <c r="B339" s="1"/>
      <c r="C339" s="1"/>
    </row>
    <row r="340" spans="2:3" x14ac:dyDescent="0.25">
      <c r="B340" s="1"/>
      <c r="C340" s="1"/>
    </row>
    <row r="341" spans="2:3" x14ac:dyDescent="0.25">
      <c r="B341" s="1"/>
      <c r="C341" s="1"/>
    </row>
    <row r="342" spans="2:3" x14ac:dyDescent="0.25">
      <c r="B342" s="1"/>
      <c r="C342" s="1"/>
    </row>
    <row r="343" spans="2:3" x14ac:dyDescent="0.25">
      <c r="B343" s="1"/>
      <c r="C343" s="1"/>
    </row>
    <row r="344" spans="2:3" x14ac:dyDescent="0.25">
      <c r="B344" s="1"/>
      <c r="C344" s="1"/>
    </row>
    <row r="345" spans="2:3" x14ac:dyDescent="0.25">
      <c r="B345" s="1"/>
      <c r="C345" s="1"/>
    </row>
    <row r="346" spans="2:3" x14ac:dyDescent="0.25">
      <c r="B346" s="1"/>
      <c r="C346" s="1"/>
    </row>
    <row r="347" spans="2:3" x14ac:dyDescent="0.25">
      <c r="B347" s="1"/>
      <c r="C347" s="1"/>
    </row>
    <row r="348" spans="2:3" x14ac:dyDescent="0.25">
      <c r="B348" s="1"/>
      <c r="C348" s="1"/>
    </row>
    <row r="349" spans="2:3" x14ac:dyDescent="0.25">
      <c r="B349" s="1"/>
      <c r="C349" s="1"/>
    </row>
    <row r="350" spans="2:3" x14ac:dyDescent="0.25">
      <c r="B350" s="1"/>
      <c r="C350" s="1"/>
    </row>
    <row r="351" spans="2:3" x14ac:dyDescent="0.25">
      <c r="B351" s="1"/>
      <c r="C351" s="1"/>
    </row>
    <row r="352" spans="2:3" x14ac:dyDescent="0.25">
      <c r="B352" s="1"/>
      <c r="C352" s="1"/>
    </row>
    <row r="353" spans="2:3" x14ac:dyDescent="0.25">
      <c r="B353" s="1"/>
      <c r="C353" s="1"/>
    </row>
    <row r="354" spans="2:3" x14ac:dyDescent="0.25">
      <c r="B354" s="1"/>
      <c r="C354" s="1"/>
    </row>
    <row r="369" spans="2:3" x14ac:dyDescent="0.25">
      <c r="B369" s="1"/>
      <c r="C369" s="1"/>
    </row>
    <row r="371" spans="2:3" x14ac:dyDescent="0.25">
      <c r="B371" s="1"/>
      <c r="C371" s="1"/>
    </row>
    <row r="372" spans="2:3" x14ac:dyDescent="0.25">
      <c r="B372" s="1"/>
      <c r="C372" s="1"/>
    </row>
    <row r="373" spans="2:3" x14ac:dyDescent="0.25">
      <c r="B373" s="1"/>
      <c r="C373" s="1"/>
    </row>
    <row r="374" spans="2:3" x14ac:dyDescent="0.25">
      <c r="B374" s="1"/>
      <c r="C374" s="1"/>
    </row>
    <row r="375" spans="2:3" x14ac:dyDescent="0.25">
      <c r="B375" s="1"/>
      <c r="C375" s="1"/>
    </row>
    <row r="376" spans="2:3" x14ac:dyDescent="0.25">
      <c r="B376" s="1"/>
      <c r="C376" s="1"/>
    </row>
    <row r="377" spans="2:3" x14ac:dyDescent="0.25">
      <c r="B377" s="1"/>
      <c r="C377" s="1"/>
    </row>
    <row r="378" spans="2:3" x14ac:dyDescent="0.25">
      <c r="B378" s="1"/>
      <c r="C378" s="1"/>
    </row>
    <row r="379" spans="2:3" x14ac:dyDescent="0.25">
      <c r="B379" s="1"/>
      <c r="C379" s="1"/>
    </row>
    <row r="380" spans="2:3" x14ac:dyDescent="0.25">
      <c r="B380" s="1"/>
      <c r="C380" s="1"/>
    </row>
    <row r="381" spans="2:3" x14ac:dyDescent="0.25">
      <c r="B381" s="1"/>
      <c r="C381" s="1"/>
    </row>
    <row r="382" spans="2:3" x14ac:dyDescent="0.25">
      <c r="B382" s="1"/>
      <c r="C382" s="1"/>
    </row>
    <row r="383" spans="2:3" x14ac:dyDescent="0.25">
      <c r="B383" s="1"/>
      <c r="C383" s="1"/>
    </row>
    <row r="384" spans="2:3" x14ac:dyDescent="0.25">
      <c r="B384" s="1"/>
      <c r="C384" s="1"/>
    </row>
    <row r="385" spans="2:3" x14ac:dyDescent="0.25">
      <c r="B385" s="1"/>
      <c r="C385" s="1"/>
    </row>
    <row r="386" spans="2:3" x14ac:dyDescent="0.25">
      <c r="B386" s="1"/>
      <c r="C386" s="1"/>
    </row>
    <row r="387" spans="2:3" x14ac:dyDescent="0.25">
      <c r="B387" s="1"/>
      <c r="C387" s="1"/>
    </row>
    <row r="388" spans="2:3" x14ac:dyDescent="0.25">
      <c r="B388" s="1"/>
      <c r="C388" s="1"/>
    </row>
    <row r="389" spans="2:3" x14ac:dyDescent="0.25">
      <c r="B389" s="1"/>
      <c r="C389" s="1"/>
    </row>
    <row r="390" spans="2:3" x14ac:dyDescent="0.25">
      <c r="B390" s="1"/>
      <c r="C390" s="1"/>
    </row>
    <row r="391" spans="2:3" x14ac:dyDescent="0.25">
      <c r="B391" s="1"/>
      <c r="C391" s="1"/>
    </row>
    <row r="392" spans="2:3" x14ac:dyDescent="0.25">
      <c r="B392" s="1"/>
      <c r="C392" s="1"/>
    </row>
    <row r="393" spans="2:3" x14ac:dyDescent="0.25">
      <c r="B393" s="1"/>
      <c r="C393" s="1"/>
    </row>
    <row r="394" spans="2:3" x14ac:dyDescent="0.25">
      <c r="B394" s="1"/>
      <c r="C394" s="1"/>
    </row>
    <row r="395" spans="2:3" x14ac:dyDescent="0.25">
      <c r="B395" s="1"/>
      <c r="C395" s="1"/>
    </row>
    <row r="396" spans="2:3" x14ac:dyDescent="0.25">
      <c r="B396" s="1"/>
      <c r="C396" s="1"/>
    </row>
    <row r="397" spans="2:3" x14ac:dyDescent="0.25">
      <c r="B397" s="1"/>
      <c r="C397" s="1"/>
    </row>
    <row r="398" spans="2:3" x14ac:dyDescent="0.25">
      <c r="B398" s="1"/>
      <c r="C398" s="1"/>
    </row>
    <row r="399" spans="2:3" x14ac:dyDescent="0.25">
      <c r="B399" s="1"/>
      <c r="C399" s="1"/>
    </row>
    <row r="400" spans="2:3" x14ac:dyDescent="0.25">
      <c r="B400" s="1"/>
      <c r="C400" s="1"/>
    </row>
    <row r="401" spans="2:3" x14ac:dyDescent="0.25">
      <c r="B401" s="1"/>
      <c r="C401" s="1"/>
    </row>
    <row r="402" spans="2:3" x14ac:dyDescent="0.25">
      <c r="B402" s="1"/>
      <c r="C402" s="1"/>
    </row>
    <row r="403" spans="2:3" x14ac:dyDescent="0.25">
      <c r="B403" s="1"/>
      <c r="C403" s="1"/>
    </row>
    <row r="404" spans="2:3" x14ac:dyDescent="0.25">
      <c r="B404" s="1"/>
      <c r="C404" s="1"/>
    </row>
    <row r="405" spans="2:3" x14ac:dyDescent="0.25">
      <c r="B405" s="1"/>
      <c r="C405" s="1"/>
    </row>
    <row r="406" spans="2:3" x14ac:dyDescent="0.25">
      <c r="B406" s="1"/>
      <c r="C406" s="1"/>
    </row>
    <row r="407" spans="2:3" x14ac:dyDescent="0.25">
      <c r="B407" s="1"/>
      <c r="C407" s="1"/>
    </row>
    <row r="408" spans="2:3" x14ac:dyDescent="0.25">
      <c r="B408" s="1"/>
      <c r="C408" s="1"/>
    </row>
    <row r="409" spans="2:3" x14ac:dyDescent="0.25">
      <c r="B409" s="1"/>
      <c r="C409" s="1"/>
    </row>
    <row r="410" spans="2:3" x14ac:dyDescent="0.25">
      <c r="B410" s="1"/>
      <c r="C410" s="1"/>
    </row>
    <row r="411" spans="2:3" x14ac:dyDescent="0.25">
      <c r="B411" s="1"/>
      <c r="C411" s="1"/>
    </row>
    <row r="412" spans="2:3" x14ac:dyDescent="0.25">
      <c r="B412" s="1"/>
      <c r="C412" s="1"/>
    </row>
    <row r="413" spans="2:3" x14ac:dyDescent="0.25">
      <c r="B413" s="1"/>
      <c r="C413" s="1"/>
    </row>
    <row r="414" spans="2:3" x14ac:dyDescent="0.25">
      <c r="B414" s="1"/>
      <c r="C414" s="1"/>
    </row>
    <row r="415" spans="2:3" x14ac:dyDescent="0.25">
      <c r="B415" s="1"/>
      <c r="C415" s="1"/>
    </row>
    <row r="416" spans="2:3" x14ac:dyDescent="0.25">
      <c r="B416" s="1"/>
      <c r="C416" s="1"/>
    </row>
    <row r="417" spans="2:3" x14ac:dyDescent="0.25">
      <c r="B417" s="1"/>
      <c r="C417" s="1"/>
    </row>
    <row r="418" spans="2:3" x14ac:dyDescent="0.25">
      <c r="B418" s="1"/>
      <c r="C418" s="1"/>
    </row>
    <row r="419" spans="2:3" x14ac:dyDescent="0.25">
      <c r="B419" s="1"/>
      <c r="C419" s="1"/>
    </row>
    <row r="420" spans="2:3" x14ac:dyDescent="0.25">
      <c r="B420" s="1"/>
      <c r="C420" s="1"/>
    </row>
    <row r="421" spans="2:3" x14ac:dyDescent="0.25">
      <c r="B421" s="1"/>
      <c r="C421" s="1"/>
    </row>
    <row r="422" spans="2:3" x14ac:dyDescent="0.25">
      <c r="B422" s="1"/>
      <c r="C422" s="1"/>
    </row>
    <row r="423" spans="2:3" x14ac:dyDescent="0.25">
      <c r="B423" s="1"/>
      <c r="C423" s="1"/>
    </row>
    <row r="424" spans="2:3" x14ac:dyDescent="0.25">
      <c r="B424" s="1"/>
      <c r="C424" s="1"/>
    </row>
    <row r="425" spans="2:3" x14ac:dyDescent="0.25">
      <c r="B425" s="1"/>
      <c r="C425" s="1"/>
    </row>
    <row r="426" spans="2:3" x14ac:dyDescent="0.25">
      <c r="B426" s="1"/>
      <c r="C426" s="1"/>
    </row>
    <row r="427" spans="2:3" x14ac:dyDescent="0.25">
      <c r="B427" s="1"/>
      <c r="C427" s="1"/>
    </row>
    <row r="428" spans="2:3" x14ac:dyDescent="0.25">
      <c r="B428" s="1"/>
      <c r="C428" s="1"/>
    </row>
    <row r="429" spans="2:3" x14ac:dyDescent="0.25">
      <c r="B429" s="1"/>
      <c r="C429" s="1"/>
    </row>
    <row r="430" spans="2:3" x14ac:dyDescent="0.25">
      <c r="B430" s="1"/>
      <c r="C430" s="1"/>
    </row>
    <row r="431" spans="2:3" x14ac:dyDescent="0.25">
      <c r="B431" s="1"/>
      <c r="C431" s="1"/>
    </row>
    <row r="432" spans="2:3" x14ac:dyDescent="0.25">
      <c r="B432" s="1"/>
      <c r="C432" s="1"/>
    </row>
    <row r="433" spans="2:3" x14ac:dyDescent="0.25">
      <c r="B433" s="1"/>
      <c r="C433" s="1"/>
    </row>
    <row r="434" spans="2:3" x14ac:dyDescent="0.25">
      <c r="B434" s="1"/>
      <c r="C434" s="1"/>
    </row>
    <row r="435" spans="2:3" x14ac:dyDescent="0.25">
      <c r="B435" s="1"/>
      <c r="C435" s="1"/>
    </row>
    <row r="436" spans="2:3" x14ac:dyDescent="0.25">
      <c r="B436" s="1"/>
      <c r="C436" s="1"/>
    </row>
    <row r="437" spans="2:3" x14ac:dyDescent="0.25">
      <c r="B437" s="1"/>
      <c r="C437" s="1"/>
    </row>
    <row r="438" spans="2:3" x14ac:dyDescent="0.25">
      <c r="B438" s="1"/>
      <c r="C438" s="1"/>
    </row>
    <row r="439" spans="2:3" x14ac:dyDescent="0.25">
      <c r="B439" s="1"/>
      <c r="C439" s="1"/>
    </row>
    <row r="440" spans="2:3" x14ac:dyDescent="0.25">
      <c r="B440" s="1"/>
      <c r="C440" s="1"/>
    </row>
    <row r="441" spans="2:3" x14ac:dyDescent="0.25">
      <c r="B441" s="1"/>
      <c r="C441" s="1"/>
    </row>
    <row r="442" spans="2:3" x14ac:dyDescent="0.25">
      <c r="B442" s="1"/>
      <c r="C442" s="1"/>
    </row>
    <row r="443" spans="2:3" x14ac:dyDescent="0.25">
      <c r="B443" s="1"/>
      <c r="C443" s="1"/>
    </row>
    <row r="444" spans="2:3" x14ac:dyDescent="0.25">
      <c r="B444" s="1"/>
      <c r="C444" s="1"/>
    </row>
    <row r="445" spans="2:3" x14ac:dyDescent="0.25">
      <c r="B445" s="1"/>
      <c r="C445" s="1"/>
    </row>
    <row r="446" spans="2:3" x14ac:dyDescent="0.25">
      <c r="B446" s="1"/>
      <c r="C446" s="1"/>
    </row>
    <row r="447" spans="2:3" x14ac:dyDescent="0.25">
      <c r="B447" s="1"/>
      <c r="C447" s="1"/>
    </row>
    <row r="448" spans="2:3" x14ac:dyDescent="0.25">
      <c r="B448" s="1"/>
      <c r="C448" s="1"/>
    </row>
    <row r="449" spans="2:3" x14ac:dyDescent="0.25">
      <c r="B449" s="1"/>
      <c r="C449" s="1"/>
    </row>
    <row r="450" spans="2:3" x14ac:dyDescent="0.25">
      <c r="B450" s="1"/>
      <c r="C450" s="1"/>
    </row>
    <row r="451" spans="2:3" x14ac:dyDescent="0.25">
      <c r="B451" s="1"/>
      <c r="C451" s="1"/>
    </row>
    <row r="452" spans="2:3" x14ac:dyDescent="0.25">
      <c r="B452" s="1"/>
      <c r="C452" s="1"/>
    </row>
    <row r="453" spans="2:3" x14ac:dyDescent="0.25">
      <c r="B453" s="1"/>
      <c r="C453" s="1"/>
    </row>
    <row r="454" spans="2:3" x14ac:dyDescent="0.25">
      <c r="B454" s="1"/>
      <c r="C454" s="1"/>
    </row>
    <row r="455" spans="2:3" x14ac:dyDescent="0.25">
      <c r="B455" s="1"/>
      <c r="C455" s="1"/>
    </row>
    <row r="456" spans="2:3" x14ac:dyDescent="0.25">
      <c r="B456" s="1"/>
      <c r="C456" s="1"/>
    </row>
    <row r="457" spans="2:3" x14ac:dyDescent="0.25">
      <c r="B457" s="1"/>
      <c r="C457" s="1"/>
    </row>
    <row r="458" spans="2:3" x14ac:dyDescent="0.25">
      <c r="B458" s="1"/>
      <c r="C458" s="1"/>
    </row>
    <row r="459" spans="2:3" x14ac:dyDescent="0.25">
      <c r="B459" s="1"/>
      <c r="C459" s="1"/>
    </row>
    <row r="460" spans="2:3" x14ac:dyDescent="0.25">
      <c r="B460" s="1"/>
      <c r="C460" s="1"/>
    </row>
    <row r="461" spans="2:3" x14ac:dyDescent="0.25">
      <c r="B461" s="1"/>
      <c r="C461" s="1"/>
    </row>
    <row r="462" spans="2:3" x14ac:dyDescent="0.25">
      <c r="B462" s="1"/>
      <c r="C462" s="1"/>
    </row>
    <row r="463" spans="2:3" x14ac:dyDescent="0.25">
      <c r="B463" s="1"/>
      <c r="C463" s="1"/>
    </row>
    <row r="464" spans="2:3" x14ac:dyDescent="0.25">
      <c r="B464" s="1"/>
      <c r="C464" s="1"/>
    </row>
    <row r="465" spans="2:3" x14ac:dyDescent="0.25">
      <c r="B465" s="1"/>
      <c r="C465" s="1"/>
    </row>
    <row r="466" spans="2:3" x14ac:dyDescent="0.25">
      <c r="B466" s="1"/>
      <c r="C466" s="1"/>
    </row>
    <row r="467" spans="2:3" x14ac:dyDescent="0.25">
      <c r="B467" s="1"/>
      <c r="C467" s="1"/>
    </row>
    <row r="468" spans="2:3" x14ac:dyDescent="0.25">
      <c r="B468" s="1"/>
      <c r="C468" s="1"/>
    </row>
    <row r="469" spans="2:3" x14ac:dyDescent="0.25">
      <c r="B469" s="1"/>
      <c r="C469" s="1"/>
    </row>
    <row r="470" spans="2:3" x14ac:dyDescent="0.25">
      <c r="B470" s="1"/>
      <c r="C470" s="1"/>
    </row>
    <row r="471" spans="2:3" x14ac:dyDescent="0.25">
      <c r="B471" s="1"/>
      <c r="C471" s="1"/>
    </row>
    <row r="472" spans="2:3" x14ac:dyDescent="0.25">
      <c r="B472" s="1"/>
      <c r="C472" s="1"/>
    </row>
    <row r="473" spans="2:3" x14ac:dyDescent="0.25">
      <c r="B473" s="1"/>
      <c r="C473" s="1"/>
    </row>
    <row r="474" spans="2:3" x14ac:dyDescent="0.25">
      <c r="B474" s="1"/>
      <c r="C474" s="1"/>
    </row>
    <row r="475" spans="2:3" x14ac:dyDescent="0.25">
      <c r="B475" s="1"/>
      <c r="C475" s="1"/>
    </row>
    <row r="476" spans="2:3" x14ac:dyDescent="0.25">
      <c r="B476" s="1"/>
      <c r="C476" s="1"/>
    </row>
    <row r="477" spans="2:3" x14ac:dyDescent="0.25">
      <c r="B477" s="1"/>
      <c r="C477" s="1"/>
    </row>
    <row r="478" spans="2:3" x14ac:dyDescent="0.25">
      <c r="B478" s="1"/>
      <c r="C478" s="1"/>
    </row>
    <row r="479" spans="2:3" x14ac:dyDescent="0.25">
      <c r="B479" s="1"/>
      <c r="C479" s="1"/>
    </row>
    <row r="480" spans="2:3" x14ac:dyDescent="0.25">
      <c r="B480" s="1"/>
      <c r="C480" s="1"/>
    </row>
    <row r="481" spans="2:3" x14ac:dyDescent="0.25">
      <c r="B481" s="1"/>
      <c r="C481" s="1"/>
    </row>
    <row r="482" spans="2:3" x14ac:dyDescent="0.25">
      <c r="B482" s="1"/>
      <c r="C482" s="1"/>
    </row>
    <row r="483" spans="2:3" x14ac:dyDescent="0.25">
      <c r="B483" s="1"/>
      <c r="C483" s="1"/>
    </row>
    <row r="484" spans="2:3" x14ac:dyDescent="0.25">
      <c r="B484" s="1"/>
      <c r="C484" s="1"/>
    </row>
    <row r="485" spans="2:3" x14ac:dyDescent="0.25">
      <c r="B485" s="1"/>
      <c r="C485" s="1"/>
    </row>
    <row r="486" spans="2:3" x14ac:dyDescent="0.25">
      <c r="B486" s="1"/>
      <c r="C486" s="1"/>
    </row>
    <row r="487" spans="2:3" x14ac:dyDescent="0.25">
      <c r="B487" s="1"/>
      <c r="C487" s="1"/>
    </row>
    <row r="488" spans="2:3" x14ac:dyDescent="0.25">
      <c r="B488" s="1"/>
      <c r="C488" s="1"/>
    </row>
    <row r="489" spans="2:3" x14ac:dyDescent="0.25">
      <c r="B489" s="1"/>
      <c r="C489" s="1"/>
    </row>
    <row r="490" spans="2:3" x14ac:dyDescent="0.25">
      <c r="B490" s="1"/>
      <c r="C490" s="1"/>
    </row>
    <row r="491" spans="2:3" x14ac:dyDescent="0.25">
      <c r="B491" s="1"/>
      <c r="C491" s="1"/>
    </row>
    <row r="492" spans="2:3" x14ac:dyDescent="0.25">
      <c r="B492" s="1"/>
      <c r="C492" s="1"/>
    </row>
    <row r="493" spans="2:3" x14ac:dyDescent="0.25">
      <c r="B493" s="1"/>
      <c r="C493" s="1"/>
    </row>
    <row r="494" spans="2:3" x14ac:dyDescent="0.25">
      <c r="B494" s="1"/>
      <c r="C494" s="1"/>
    </row>
    <row r="495" spans="2:3" x14ac:dyDescent="0.25">
      <c r="B495" s="1"/>
      <c r="C495" s="1"/>
    </row>
    <row r="496" spans="2:3" x14ac:dyDescent="0.25">
      <c r="B496" s="1"/>
      <c r="C496" s="1"/>
    </row>
    <row r="497" spans="2:3" x14ac:dyDescent="0.25">
      <c r="B497" s="1"/>
      <c r="C497" s="1"/>
    </row>
    <row r="498" spans="2:3" x14ac:dyDescent="0.25">
      <c r="B498" s="1"/>
      <c r="C498" s="1"/>
    </row>
    <row r="499" spans="2:3" x14ac:dyDescent="0.25">
      <c r="B499" s="1"/>
      <c r="C499" s="1"/>
    </row>
    <row r="500" spans="2:3" x14ac:dyDescent="0.25">
      <c r="B500" s="1"/>
      <c r="C500" s="1"/>
    </row>
  </sheetData>
  <sheetProtection password="CF2A" sheet="1" objects="1" scenarios="1"/>
  <autoFilter ref="A9:E304"/>
  <mergeCells count="7">
    <mergeCell ref="A304:E304"/>
    <mergeCell ref="A5:E5"/>
    <mergeCell ref="A6:E6"/>
    <mergeCell ref="B1:C1"/>
    <mergeCell ref="B3:C3"/>
    <mergeCell ref="D1:E1"/>
    <mergeCell ref="D3:E3"/>
  </mergeCells>
  <pageMargins left="1.1811023622047245" right="0.39370078740157483" top="0.98425196850393704" bottom="0.78740157480314965" header="0.51181102362204722" footer="0.31496062992125984"/>
  <pageSetup paperSize="9" scale="75" fitToHeight="0" orientation="portrait" r:id="rId1"/>
  <headerFooter alignWithMargins="0">
    <oddHeader xml:space="preserve">&amp;C&amp;P+1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Закон</vt:lpstr>
      <vt:lpstr>Закон!Заголовки_для_печати</vt:lpstr>
      <vt:lpstr>Закон!Область_печати</vt:lpstr>
    </vt:vector>
  </TitlesOfParts>
  <Company>Департамент финансов Кировской области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patrusheva</dc:creator>
  <cp:lastModifiedBy>slobodina_ai</cp:lastModifiedBy>
  <cp:lastPrinted>2020-11-26T13:45:25Z</cp:lastPrinted>
  <dcterms:created xsi:type="dcterms:W3CDTF">2013-09-17T09:23:46Z</dcterms:created>
  <dcterms:modified xsi:type="dcterms:W3CDTF">2020-12-03T08:27:15Z</dcterms:modified>
</cp:coreProperties>
</file>